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mywitc-my.sharepoint.com/personal/03436695_witc_edu/Documents/Desktop/FY23/ASC/"/>
    </mc:Choice>
  </mc:AlternateContent>
  <xr:revisionPtr revIDLastSave="0" documentId="8_{3A9FB00D-C9F5-4EC0-B4F1-6F5670F58417}" xr6:coauthVersionLast="47" xr6:coauthVersionMax="47" xr10:uidLastSave="{00000000-0000-0000-0000-000000000000}"/>
  <bookViews>
    <workbookView xWindow="-110" yWindow="-110" windowWidth="19420" windowHeight="10420" xr2:uid="{00000000-000D-0000-FFFF-FFFF00000000}"/>
  </bookViews>
  <sheets>
    <sheet name="118.15" sheetId="1" r:id="rId1"/>
    <sheet name="dropdowns" sheetId="2" state="hidden" r:id="rId2"/>
  </sheets>
  <definedNames>
    <definedName name="ANSWERS">dropdowns!$S$1:$S$2</definedName>
    <definedName name="GLAS">dropdowns!$P$1:$P$2</definedName>
    <definedName name="GOALS">dropdowns!$P$1:$P$2</definedName>
    <definedName name="LOCATIONS">dropdowns!$A$1:$A$8</definedName>
    <definedName name="_xlnm.Print_Area" localSheetId="0">'118.15'!$A$1:$R$367</definedName>
    <definedName name="RISK">dropdowns!$I$1:$I$2</definedName>
    <definedName name="SCHOOL">dropdowns!$C$1:$C$36</definedName>
    <definedName name="SCHOOLS">dropdowns!$C$1:$C$67</definedName>
    <definedName name="TESTS">dropdowns!$AC$1:$AC$5</definedName>
    <definedName name="TYPE">dropdowns!$H$1:$H$2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9" i="1" l="1"/>
  <c r="B66" i="1"/>
  <c r="B53" i="1"/>
  <c r="B46" i="1"/>
  <c r="B44" i="1"/>
  <c r="B42" i="1"/>
  <c r="B40" i="1"/>
  <c r="B38" i="1"/>
  <c r="A132" i="1"/>
  <c r="B203" i="1" l="1"/>
  <c r="M150" i="1" l="1"/>
  <c r="A179" i="1" l="1"/>
  <c r="P13" i="1" l="1"/>
  <c r="D26" i="1" l="1"/>
  <c r="A303" i="2" l="1"/>
  <c r="P162" i="1" l="1"/>
  <c r="D25" i="1" l="1"/>
  <c r="P177" i="1"/>
  <c r="P176" i="1"/>
  <c r="P175" i="1"/>
  <c r="P174" i="1"/>
  <c r="P173" i="1"/>
  <c r="P172" i="1"/>
  <c r="L159" i="1"/>
  <c r="P178" i="1" l="1"/>
  <c r="P154" i="1"/>
  <c r="K154" i="1"/>
  <c r="L152" i="1"/>
  <c r="L144" i="1"/>
  <c r="M142" i="1"/>
  <c r="A153" i="1" l="1"/>
  <c r="P161" i="1"/>
  <c r="L294" i="1" l="1"/>
  <c r="N303" i="1"/>
  <c r="O296" i="1"/>
  <c r="A183" i="1"/>
  <c r="K92" i="1"/>
  <c r="B58" i="1"/>
  <c r="K82" i="1" l="1"/>
  <c r="D294" i="1" l="1"/>
  <c r="C286" i="1"/>
  <c r="D296" i="1" l="1"/>
  <c r="N294" i="1"/>
  <c r="A182" i="1" l="1"/>
  <c r="M157" i="1"/>
  <c r="P157" i="1" s="1"/>
  <c r="P150" i="1" l="1"/>
  <c r="P142" i="1"/>
  <c r="D134" i="1"/>
  <c r="A101" i="1"/>
  <c r="K120" i="1"/>
  <c r="K118" i="1"/>
  <c r="F97" i="1"/>
  <c r="K128" i="1"/>
  <c r="K126" i="1"/>
  <c r="K124" i="1"/>
  <c r="K122" i="1"/>
  <c r="K116" i="1"/>
  <c r="K114" i="1"/>
  <c r="K112" i="1"/>
  <c r="K110" i="1"/>
  <c r="K108" i="1"/>
  <c r="I110" i="1"/>
  <c r="I112" i="1" s="1"/>
  <c r="I114" i="1" s="1"/>
  <c r="I116" i="1" s="1"/>
  <c r="A85" i="1"/>
  <c r="A80" i="1"/>
  <c r="B78" i="1"/>
  <c r="B77" i="1"/>
  <c r="B76" i="1"/>
  <c r="B67" i="1"/>
  <c r="B65" i="1"/>
  <c r="B63" i="1"/>
  <c r="B56" i="1"/>
  <c r="P167" i="1" l="1"/>
  <c r="I118" i="1"/>
  <c r="I120" i="1" s="1"/>
  <c r="I122" i="1" s="1"/>
  <c r="I124" i="1" s="1"/>
  <c r="I126" i="1" s="1"/>
  <c r="K130" i="1"/>
  <c r="A33" i="1"/>
  <c r="O30" i="1"/>
  <c r="J28" i="1"/>
</calcChain>
</file>

<file path=xl/sharedStrings.xml><?xml version="1.0" encoding="utf-8"?>
<sst xmlns="http://schemas.openxmlformats.org/spreadsheetml/2006/main" count="465" uniqueCount="382">
  <si>
    <t>Ashland</t>
  </si>
  <si>
    <t>Rice Lake</t>
  </si>
  <si>
    <t>New Richmond</t>
  </si>
  <si>
    <t>Superior</t>
  </si>
  <si>
    <t>Rice Lake, WI 54868</t>
  </si>
  <si>
    <t>Hayward</t>
  </si>
  <si>
    <t>Ladysmith</t>
  </si>
  <si>
    <t>Spooner</t>
  </si>
  <si>
    <t>Public School District of:</t>
  </si>
  <si>
    <t>Monitoring Contact:</t>
  </si>
  <si>
    <t>Billing Contact:</t>
  </si>
  <si>
    <t>New</t>
  </si>
  <si>
    <t>Revised</t>
  </si>
  <si>
    <t>Phone:</t>
  </si>
  <si>
    <t>Monitoring Email:</t>
  </si>
  <si>
    <t>Billing Email:</t>
  </si>
  <si>
    <t>Start Date:</t>
  </si>
  <si>
    <t>End Date:</t>
  </si>
  <si>
    <t>I. HIGH SCHOOL DATA</t>
  </si>
  <si>
    <t>II. STUDENT DATA</t>
  </si>
  <si>
    <t>Student's Name:</t>
  </si>
  <si>
    <t>Date of Birth:</t>
  </si>
  <si>
    <t>Date Student is 17:</t>
  </si>
  <si>
    <t>Date Student is 18 1/2:</t>
  </si>
  <si>
    <t>Last Math Score:</t>
  </si>
  <si>
    <t>Last Language Score:</t>
  </si>
  <si>
    <t>III. CURRENT STUDENT STATUS</t>
  </si>
  <si>
    <t>Indicate Risk Status:</t>
  </si>
  <si>
    <t>Not-at-risk</t>
  </si>
  <si>
    <t>At-risk</t>
  </si>
  <si>
    <t>118.15(1)c(1) Age 16+ for Credit only
118.15(1)c(2) Age 17+ for Credit or HSED</t>
  </si>
  <si>
    <t>(At-risk according to 118.153 Wis. Statutes)</t>
  </si>
  <si>
    <t>118.15(1)b      Age 16+ for Credit only
118.15(1)c(2)  Age 17+ for Credit or HSED</t>
  </si>
  <si>
    <t>Goal of Program:</t>
  </si>
  <si>
    <t>High School Graduation (for Credit)</t>
  </si>
  <si>
    <t>High School Equivalency Diploma (HSED)</t>
  </si>
  <si>
    <t>(complete page 3)</t>
  </si>
  <si>
    <t>(complete page 4)</t>
  </si>
  <si>
    <t>As of:</t>
  </si>
  <si>
    <t>Credits Earned:</t>
  </si>
  <si>
    <t>Yes</t>
  </si>
  <si>
    <t>No</t>
  </si>
  <si>
    <t xml:space="preserve">a.  </t>
  </si>
  <si>
    <t>b.</t>
  </si>
  <si>
    <t>c.</t>
  </si>
  <si>
    <t>d.</t>
  </si>
  <si>
    <t>e.</t>
  </si>
  <si>
    <t>f.</t>
  </si>
  <si>
    <t>Amery High School</t>
  </si>
  <si>
    <t>SLK100035</t>
  </si>
  <si>
    <t>Amery WI, 54001</t>
  </si>
  <si>
    <t>Baldwin-Woodville High School</t>
  </si>
  <si>
    <t>SLK100037</t>
  </si>
  <si>
    <t>Baldwin, WI 54002</t>
  </si>
  <si>
    <t>Bayfield High School</t>
  </si>
  <si>
    <t>SLK100216</t>
  </si>
  <si>
    <t>PO Box 5001</t>
  </si>
  <si>
    <t>Bayfield, WI 54814</t>
  </si>
  <si>
    <t>SLK100050</t>
  </si>
  <si>
    <t>PO Box 40</t>
  </si>
  <si>
    <t>Holcombe, WI 54745</t>
  </si>
  <si>
    <t>Luck High School</t>
  </si>
  <si>
    <t>SLK100051</t>
  </si>
  <si>
    <t>810 7th Street South</t>
  </si>
  <si>
    <t>Luck, WI 54853</t>
  </si>
  <si>
    <t>SLK100052</t>
  </si>
  <si>
    <t>PO Box 188</t>
  </si>
  <si>
    <t>Maple, WI 54854</t>
  </si>
  <si>
    <t>New Richmond High School</t>
  </si>
  <si>
    <t>SLK100053</t>
  </si>
  <si>
    <t>New Richmond, WI 54017</t>
  </si>
  <si>
    <t>Northwoods High School</t>
  </si>
  <si>
    <t>SLK100054</t>
  </si>
  <si>
    <t>N14463 Highway 53</t>
  </si>
  <si>
    <t>Minong, WI 54859</t>
  </si>
  <si>
    <t>St Croix Central High School</t>
  </si>
  <si>
    <t>SLK100057</t>
  </si>
  <si>
    <t>Hammond, WI 54015</t>
  </si>
  <si>
    <t>Solon Springs High School</t>
  </si>
  <si>
    <t>SLK100061</t>
  </si>
  <si>
    <t>8993 East Baldwin Avenue</t>
  </si>
  <si>
    <t>Solon Springs, WI 54873</t>
  </si>
  <si>
    <t>South Shore High School</t>
  </si>
  <si>
    <t>SLK100221</t>
  </si>
  <si>
    <t>Port Wing, WI 54865</t>
  </si>
  <si>
    <t>Spooner High School</t>
  </si>
  <si>
    <t>SLK100063</t>
  </si>
  <si>
    <t>801 County Highway A</t>
  </si>
  <si>
    <t>Spooner, WI 54801</t>
  </si>
  <si>
    <t>Washburn High School</t>
  </si>
  <si>
    <t>SLK100139</t>
  </si>
  <si>
    <t>PO Box 730</t>
  </si>
  <si>
    <t>Washburn, WI 54891</t>
  </si>
  <si>
    <t>Webster High School</t>
  </si>
  <si>
    <t>SLK100066</t>
  </si>
  <si>
    <t>PO Box 9</t>
  </si>
  <si>
    <t>Webster, WI 54893</t>
  </si>
  <si>
    <t>Clear Lake High School</t>
  </si>
  <si>
    <t>SLK100043</t>
  </si>
  <si>
    <t>1101 3rd Street SW</t>
  </si>
  <si>
    <t>Clear Lake, WI 54005</t>
  </si>
  <si>
    <t>Cameron High School</t>
  </si>
  <si>
    <t>SLK100040</t>
  </si>
  <si>
    <t>750 South First Street</t>
  </si>
  <si>
    <t>Cameron, WI 54822</t>
  </si>
  <si>
    <t>Chetek-Weyerhaeuser High School</t>
  </si>
  <si>
    <t>SLK100041</t>
  </si>
  <si>
    <t>1001 Knapp Street</t>
  </si>
  <si>
    <t>Chetek, WI 54728</t>
  </si>
  <si>
    <t>Rice Lake High School</t>
  </si>
  <si>
    <t>SLK100021</t>
  </si>
  <si>
    <t>30 South Wisconsin</t>
  </si>
  <si>
    <t>Shell Lake High School</t>
  </si>
  <si>
    <t>SLK100059</t>
  </si>
  <si>
    <t>271 Highway 63</t>
  </si>
  <si>
    <t>Shell Lake, WI 54871</t>
  </si>
  <si>
    <t>g.</t>
  </si>
  <si>
    <t>h.</t>
  </si>
  <si>
    <t>i.</t>
  </si>
  <si>
    <t>Contracts for students that will turn 18 years of age during the school year will end no sooner than the end of the semester in which the student turns 18.</t>
  </si>
  <si>
    <t>STUDENT RESPONSIBILITIES</t>
  </si>
  <si>
    <t>a.</t>
  </si>
  <si>
    <t>Date</t>
  </si>
  <si>
    <t>Address:</t>
  </si>
  <si>
    <t>(please print)</t>
  </si>
  <si>
    <t>Signature</t>
  </si>
  <si>
    <t>CONTRACT ACCEPTANCE</t>
  </si>
  <si>
    <r>
      <t xml:space="preserve">Parent/Guardian </t>
    </r>
    <r>
      <rPr>
        <sz val="7"/>
        <color theme="1"/>
        <rFont val="Verdana"/>
        <family val="2"/>
      </rPr>
      <t>(if student is under 18)</t>
    </r>
  </si>
  <si>
    <t>INSTRUCTIONAL COSTS* AND BILLING FOR CREDIT REMEDIATION</t>
  </si>
  <si>
    <t>STUDENT EDUCATIONAL PLAN</t>
  </si>
  <si>
    <t>Total Cost</t>
  </si>
  <si>
    <t>Courses and Subjects</t>
  </si>
  <si>
    <t>Hours of Instruction</t>
  </si>
  <si>
    <t>Cost per Hour*</t>
  </si>
  <si>
    <t>Total</t>
  </si>
  <si>
    <t>High School
Credit Equivalent</t>
  </si>
  <si>
    <t>Student Outcome
&amp; Competencies</t>
  </si>
  <si>
    <t>INSTRUCTIONAL COSTS* AND BILLING FOR
HIGH SCHOOL EQUIVALENCY DIPLOMA (HSED)</t>
  </si>
  <si>
    <t>Special Educational Support Services
(From Part IV)</t>
  </si>
  <si>
    <t>Hours of Program Instruction</t>
  </si>
  <si>
    <t>Cost</t>
  </si>
  <si>
    <t>HSED Preparation</t>
  </si>
  <si>
    <t>Total Hours</t>
  </si>
  <si>
    <t>Cost per hour*</t>
  </si>
  <si>
    <r>
      <t xml:space="preserve">First HSED Contract
</t>
    </r>
    <r>
      <rPr>
        <sz val="8"/>
        <color theme="1"/>
        <rFont val="Verdana"/>
        <family val="2"/>
      </rPr>
      <t>(complete page 7)</t>
    </r>
  </si>
  <si>
    <t>Continuing HSED Program</t>
  </si>
  <si>
    <t>Non HSED Campus-Based Programming</t>
  </si>
  <si>
    <t>1.</t>
  </si>
  <si>
    <t>2.</t>
  </si>
  <si>
    <t>3.</t>
  </si>
  <si>
    <t>4.</t>
  </si>
  <si>
    <t>5.</t>
  </si>
  <si>
    <t>Hours/week</t>
  </si>
  <si>
    <t>Cost per hour</t>
  </si>
  <si>
    <t>Start Date</t>
  </si>
  <si>
    <t>End Date</t>
  </si>
  <si>
    <t>Special Educational Support Services
(From Page 5)</t>
  </si>
  <si>
    <t>High School Classroom Teacher/Designee or
Special Education Case Manager (if needed)</t>
  </si>
  <si>
    <t>Transfer all cost of special services to pages 3 or 4 of this contract as is applicable.</t>
  </si>
  <si>
    <t>Please attach current or most recent IEP.</t>
  </si>
  <si>
    <t>Please complete and sign the appropriate GEDTS Accommodations Form (SA-001, L-15 or approved form).</t>
  </si>
  <si>
    <t>Instruction will not begin until all forms and signatures have been received: IEP and GEDTS Accommodations Form.</t>
  </si>
  <si>
    <t>Describe the method of monitoring student performance</t>
  </si>
  <si>
    <t>Students are expected to comply with state statutes, city ordinances, and college policies.</t>
  </si>
  <si>
    <t>Students are expected to conduct themselves in such a manner as not to endanger the safety or welfare of their fellow students and faculty and staff.</t>
  </si>
  <si>
    <t>CODE OF CONDUCT GUIDELINES</t>
  </si>
  <si>
    <t>ACTIONS SUCH AS THE FOLLOWING WILL BE CONSIDERED GROUNDS FOR DISCIPLINARY ACTION:</t>
  </si>
  <si>
    <t xml:space="preserve"> Acts of dishonesty, including but not limited to the following: </t>
  </si>
  <si>
    <t xml:space="preserve">Cheating, plagiarism, or other forms of academic dishonesty. </t>
  </si>
  <si>
    <t xml:space="preserve">Forgery, alteration, or misuse of any college document, record, or instrument of identification. </t>
  </si>
  <si>
    <t>Misuse of the internet.</t>
  </si>
  <si>
    <t>Copyright infringement and illegal copying of software.</t>
  </si>
  <si>
    <t>Obstruction or disruption of the normal college operations or activities authorized by the college.</t>
  </si>
  <si>
    <t>6.</t>
  </si>
  <si>
    <t>7.</t>
  </si>
  <si>
    <t>Physical or verbal abuse of any person(s) on college property or at college activities when such behavior endangers the health, safety, or rights of such person(s).</t>
  </si>
  <si>
    <t>Harassment of any member of the college community, placing any person under mental duress or causing any person to be in fear of physical danger through verbal abuse (including repeated phone calls), intimidation, including but not limited to: violence or threats of violence or personal vilification, including when such actions are based on age, sex, race, color, disability, religion, sexual orientation, national/ethnic origin, or other protected classification.</t>
  </si>
  <si>
    <t>8.</t>
  </si>
  <si>
    <t>The possession, manufacturing, use, or distribution of alcohol, including underage drinking, or illicit drugs or controlled substances on college property or at any college-sponsored activity except as expressly permitted by law.</t>
  </si>
  <si>
    <t>9.</t>
  </si>
  <si>
    <t>10.</t>
  </si>
  <si>
    <t>Default, after written notice, in payment of school accounts or school property which has been lost or damaged.</t>
  </si>
  <si>
    <t>Soliciting on college grounds.  Sanctioned student organizations may, however, conduct fund-raising activities in concert with college policies and procedure.</t>
  </si>
  <si>
    <t>11.</t>
  </si>
  <si>
    <t>12.</t>
  </si>
  <si>
    <t xml:space="preserve">Theft or damage to property of the college or property of any visitor or member of the college community. </t>
  </si>
  <si>
    <t>Unauthorized entry to or use of college property or facilities.</t>
  </si>
  <si>
    <t>13.</t>
  </si>
  <si>
    <t>Illegal or unauthorized possession of firearms or facsimile, explosives, other weapons, or dangerous instruments or chemicals on college premises or at any college-sponsored activity or use of any such item(s), even if legally possessed, in a manner that harms, threatens, or causes fear to others.</t>
  </si>
  <si>
    <t>Unauthorized entry to or use of the college property or facilities.</t>
  </si>
  <si>
    <t>Initiation or circulation of a false warning of an impending bombing, false alarm of fire, or other emergency, catastrophe, or crime.</t>
  </si>
  <si>
    <t>14.</t>
  </si>
  <si>
    <t>15.</t>
  </si>
  <si>
    <t>16.</t>
  </si>
  <si>
    <t>17.</t>
  </si>
  <si>
    <t>18.</t>
  </si>
  <si>
    <t>19.</t>
  </si>
  <si>
    <t>20.</t>
  </si>
  <si>
    <t>The unlawful possession, use, or distribution of illicit drugs or alcohol on college premises or as part of any college-sponsored on or off-campus activity.</t>
  </si>
  <si>
    <t>Attending classes while intoxicated or under the influence of illicit drugs.</t>
  </si>
  <si>
    <t>Acts of sexual harassment or sexual assault on college premises or as part of any college-sponsored activity on or off campus.</t>
  </si>
  <si>
    <t xml:space="preserve">Use of tobacco, in any form, within college buildings. </t>
  </si>
  <si>
    <t>Gambling or the possession of gambling devices on college property without appropriate license.</t>
  </si>
  <si>
    <t>THE COLLEGE UNDERTAKES TO INSURE FAIR AND EQUAL TREATMENT OF STUDENTS SUBJECT TO DISCIPLINARY OR ACADEMIC SANCTIONS, AND TO IMPOSE SIMILAR SANCTIONS FOR SIMILAR MISCONDUCT.</t>
  </si>
  <si>
    <t>Misconduct actions committed off college property may also be subject to penalties, provided that
the offense relates to the security of the college community or the integrity of the educational process.</t>
  </si>
  <si>
    <t>From DPI Form 1783</t>
  </si>
  <si>
    <t>For most current Application see DPI website</t>
  </si>
  <si>
    <t>DPI APPLICATION FOR GED/HSED</t>
  </si>
  <si>
    <t>This form must be completed and submitted with the student's first HSED contract.</t>
  </si>
  <si>
    <t>APPLICANT DATA</t>
  </si>
  <si>
    <t>Name of Applicant</t>
  </si>
  <si>
    <t>DOB (mm/dd/yy)</t>
  </si>
  <si>
    <t>Age</t>
  </si>
  <si>
    <t>Social Security Number</t>
  </si>
  <si>
    <t>Address, Street, City, State, Zip</t>
  </si>
  <si>
    <t>Telephone Number</t>
  </si>
  <si>
    <t>Last High School Attended</t>
  </si>
  <si>
    <t>Address City and State Zip</t>
  </si>
  <si>
    <t>Dates Applicant was Enrolled</t>
  </si>
  <si>
    <t>From:</t>
  </si>
  <si>
    <t>To:</t>
  </si>
  <si>
    <t>Last Grade</t>
  </si>
  <si>
    <t>Completed</t>
  </si>
  <si>
    <t>Date Applicant's 9th Grade</t>
  </si>
  <si>
    <t>Class Has/Will Graduate</t>
  </si>
  <si>
    <t>Total Credits Earned</t>
  </si>
  <si>
    <t>Credit Requirements* Per 118.33 (1)(a), WI Stats</t>
  </si>
  <si>
    <t>Health: Has Successfully completed .5 high school credits?</t>
  </si>
  <si>
    <t>Date Applicant Excused from Attending School under x. 118.15(1)©. Stats.</t>
  </si>
  <si>
    <t>Name of Principal of the High School Last Attended</t>
  </si>
  <si>
    <t>Signature of Principal</t>
  </si>
  <si>
    <t>Date (mm/dd/yy)</t>
  </si>
  <si>
    <t>SEAL
or
Authorized
Signature</t>
  </si>
  <si>
    <r>
      <t xml:space="preserve">HIGH SCHOOL DATA
</t>
    </r>
    <r>
      <rPr>
        <sz val="9"/>
        <color theme="1"/>
        <rFont val="Verdana"/>
        <family val="2"/>
      </rPr>
      <t>To be completed by High School Applicant last Attended for Underage Applicant</t>
    </r>
  </si>
  <si>
    <t>Date Signed</t>
  </si>
  <si>
    <t>PARENT/ APPLICANT SIGNATURE</t>
  </si>
  <si>
    <t>Parent/Guardian Approval (if applicant is under 18)</t>
  </si>
  <si>
    <t>Applicant Signature (if applicant is 18 years or over)</t>
  </si>
  <si>
    <t>EXPLANATION OF ADMINISTRATIVE RULES</t>
  </si>
  <si>
    <t>relating to the</t>
  </si>
  <si>
    <t>HIGH SCHOOL EQUIVALENCY DIPLOMA OPTIONS</t>
  </si>
  <si>
    <t>P.I. 5.05</t>
  </si>
  <si>
    <t>P.I. 5.06</t>
  </si>
  <si>
    <t>P.I. 5.07</t>
  </si>
  <si>
    <t>P.I. 5.08</t>
  </si>
  <si>
    <t>P.I. 5.09</t>
  </si>
  <si>
    <t>Student Academic Options</t>
  </si>
  <si>
    <t xml:space="preserve">Total Cost: </t>
  </si>
  <si>
    <t>Textbooks</t>
  </si>
  <si>
    <t>Has this student had an IEP at any time during his/her K-12 Years?</t>
  </si>
  <si>
    <t>1)   Attach a copy of the student's current or most recent IEP to the contract.
2)   Attach appropriate GEDTS Accommodations Form (SA-001, L-15 or approved form)
3)   Staffing with WITC is mandatory before WITC signs contracts for special education
       students functioning below the sixth grade level in reading, math and writing.</t>
  </si>
  <si>
    <t>PUBLIC SCHOOL DISTRICT RESPONSIBILITIES</t>
  </si>
  <si>
    <t>Revised Contract:</t>
  </si>
  <si>
    <t>Effective Date</t>
  </si>
  <si>
    <t>Terminated Contract:</t>
  </si>
  <si>
    <r>
      <t xml:space="preserve">Original Contract: </t>
    </r>
    <r>
      <rPr>
        <sz val="8"/>
        <color theme="1"/>
        <rFont val="Verdana"/>
        <family val="2"/>
      </rPr>
      <t>(costs listed above)</t>
    </r>
  </si>
  <si>
    <t>Effective Start Date</t>
  </si>
  <si>
    <t>Effective End Date</t>
  </si>
  <si>
    <t>IV. SUPPORT SERVICES &amp; MONITORING</t>
  </si>
  <si>
    <t xml:space="preserve">Furnishing false information to any college official, faculty member or staff. </t>
  </si>
  <si>
    <t>I HEREBY CERTIFY that the information contained herein concerning the above named applicant is true and correct to the best of my knowledge.</t>
  </si>
  <si>
    <t>Score</t>
  </si>
  <si>
    <t>Type</t>
  </si>
  <si>
    <t>Change of Hours of
Program Instruction</t>
  </si>
  <si>
    <r>
      <t xml:space="preserve">Tuition &amp; Textbooks
</t>
    </r>
    <r>
      <rPr>
        <sz val="8"/>
        <color theme="1"/>
        <rFont val="Verdana"/>
        <family val="2"/>
      </rPr>
      <t>(billed separately)</t>
    </r>
  </si>
  <si>
    <t>enter cost</t>
  </si>
  <si>
    <t>Total Change in Hours</t>
  </si>
  <si>
    <r>
      <t xml:space="preserve">Last Reading Score:
</t>
    </r>
    <r>
      <rPr>
        <b/>
        <sz val="6"/>
        <color theme="1"/>
        <rFont val="Verdana"/>
        <family val="2"/>
      </rPr>
      <t xml:space="preserve">(required)   </t>
    </r>
  </si>
  <si>
    <r>
      <t xml:space="preserve">Other Revisions/Reductions: </t>
    </r>
    <r>
      <rPr>
        <sz val="8"/>
        <color theme="1"/>
        <rFont val="Verdana"/>
        <family val="2"/>
      </rPr>
      <t>(describe below and enter +/- adjustment in cost)</t>
    </r>
  </si>
  <si>
    <t>555 Minneapolis Ave S</t>
  </si>
  <si>
    <t>650 Richmond Way</t>
  </si>
  <si>
    <t>Glenwood City High School</t>
  </si>
  <si>
    <t>Lake Holcombe High School</t>
  </si>
  <si>
    <t>850 Maple Street</t>
  </si>
  <si>
    <t>Glenwood City, WI 54013</t>
  </si>
  <si>
    <t>Spring Valley High School</t>
  </si>
  <si>
    <t>SLK100046</t>
  </si>
  <si>
    <t>SLK100755</t>
  </si>
  <si>
    <t>S1450 County Highway CC</t>
  </si>
  <si>
    <t>Spring Valley, WI 54767</t>
  </si>
  <si>
    <t>1000 13th Avenue</t>
  </si>
  <si>
    <t>1751 Broadway Street</t>
  </si>
  <si>
    <t>Number of days</t>
  </si>
  <si>
    <t>Hours per day</t>
  </si>
  <si>
    <t>Change in hours per day (+/-)</t>
  </si>
  <si>
    <t>Costs below are for information purposes only and are not included in the total cost of this contract</t>
  </si>
  <si>
    <t xml:space="preserve">Total Costs Billed Separately: </t>
  </si>
  <si>
    <t>(select from dropdown)</t>
  </si>
  <si>
    <r>
      <t>Campus Location</t>
    </r>
    <r>
      <rPr>
        <b/>
        <sz val="10"/>
        <rFont val="Verdana"/>
        <family val="2"/>
      </rPr>
      <t>:</t>
    </r>
  </si>
  <si>
    <t>Contract Type (New or Revised):</t>
  </si>
  <si>
    <r>
      <t xml:space="preserve">Date 9th Grade cohort will graduate </t>
    </r>
    <r>
      <rPr>
        <sz val="8"/>
        <color theme="1"/>
        <rFont val="Verdana"/>
        <family val="2"/>
      </rPr>
      <t>(mon-yr)</t>
    </r>
    <r>
      <rPr>
        <b/>
        <sz val="10"/>
        <color theme="1"/>
        <rFont val="Verdana"/>
        <family val="2"/>
      </rPr>
      <t>:</t>
    </r>
  </si>
  <si>
    <r>
      <t xml:space="preserve">SSN:
</t>
    </r>
    <r>
      <rPr>
        <sz val="8"/>
        <color theme="1"/>
        <rFont val="Verdana"/>
        <family val="2"/>
      </rPr>
      <t>(last 4)</t>
    </r>
  </si>
  <si>
    <t>days=</t>
  </si>
  <si>
    <t>hrs/day=</t>
  </si>
  <si>
    <t>Change in Number of days (+/-)</t>
  </si>
  <si>
    <t>Prairie Farm High School</t>
  </si>
  <si>
    <t>SLK100056</t>
  </si>
  <si>
    <t>630 South River Avenue</t>
  </si>
  <si>
    <t>Prairie Farm, WI 54762</t>
  </si>
  <si>
    <t>NON HSED CAMPUS-BASED PROGRAMMING</t>
  </si>
  <si>
    <t>Civics: Has Successful completed Civic Literacy requirement?
(.5 credit in Civics or 3 Social Studies credits)</t>
  </si>
  <si>
    <t>Birchwood High School</t>
  </si>
  <si>
    <t>SLK100038</t>
  </si>
  <si>
    <t>300 South Wilson Street</t>
  </si>
  <si>
    <t>Birchwood, WI 54817</t>
  </si>
  <si>
    <t>Retest fee per test
(1st 2 within 1 year)</t>
  </si>
  <si>
    <t>Retest fee per test
(3 or more)</t>
  </si>
  <si>
    <t>Hayward High School</t>
  </si>
  <si>
    <t>SLK100048</t>
  </si>
  <si>
    <t>10320 Greenwood Lane</t>
  </si>
  <si>
    <t>Hayward, WI 54843</t>
  </si>
  <si>
    <t>Ashland High School</t>
  </si>
  <si>
    <t>SLK100036</t>
  </si>
  <si>
    <t>1900 Beaser Avenue</t>
  </si>
  <si>
    <t>Ashland, WI 54806</t>
  </si>
  <si>
    <t>Winter High School</t>
  </si>
  <si>
    <t>SLK100068</t>
  </si>
  <si>
    <t>6585 W Grove Street</t>
  </si>
  <si>
    <t>Winter, WI 54896</t>
  </si>
  <si>
    <t>Northwestern High School</t>
  </si>
  <si>
    <t>I/we grant permission for the release of information which would verify that I have/have not earned a GED or HSED</t>
  </si>
  <si>
    <t>27331 262nd Ave</t>
  </si>
  <si>
    <t>GED Ready Fee ($24.00)</t>
  </si>
  <si>
    <t>TABE Fee ($8.00)</t>
  </si>
  <si>
    <t>Drummond Area School District</t>
  </si>
  <si>
    <t>SLK100217</t>
  </si>
  <si>
    <t xml:space="preserve">Drummond, WI  54832 </t>
  </si>
  <si>
    <t>SLK100320</t>
  </si>
  <si>
    <t>New Auburn High School</t>
  </si>
  <si>
    <t>PO Box 110</t>
  </si>
  <si>
    <t>New Auburn, WI 54757</t>
  </si>
  <si>
    <t>8575 N Trepania Rd</t>
  </si>
  <si>
    <t>LCO Ojibwe School</t>
  </si>
  <si>
    <t>SLK100144</t>
  </si>
  <si>
    <t>Barron High School</t>
  </si>
  <si>
    <t>SLK100034</t>
  </si>
  <si>
    <t>1050 Woodland Avenue</t>
  </si>
  <si>
    <t>Barron, WI 54812</t>
  </si>
  <si>
    <t>WI Civics Test ($10.00)</t>
  </si>
  <si>
    <t>Ladysmith High School</t>
  </si>
  <si>
    <t>SLK100107</t>
  </si>
  <si>
    <t>1700 Edgewood Ave E</t>
  </si>
  <si>
    <t>Ladysmith, WI 54848</t>
  </si>
  <si>
    <t>P.I. 5.04</t>
  </si>
  <si>
    <r>
      <rPr>
        <b/>
        <sz val="10"/>
        <color theme="1"/>
        <rFont val="Verdana"/>
        <family val="2"/>
      </rPr>
      <t>Attainment of credits.</t>
    </r>
    <r>
      <rPr>
        <sz val="10"/>
        <color theme="1"/>
        <rFont val="Verdana"/>
        <family val="2"/>
      </rPr>
      <t xml:space="preserve"> This option is most closely related to completion of an actual high school program of study. Persons who attained, or nearly attained, the 22 high school credits, but who have not graduated, may be eligible for a diploma from their local school district by earning the additional credits required.  If the person is not able to obtain a diploma from the school district, he or she may be granted a high school equivalency diploma from the state superintendent.  Student must also pass the civics test with a score of 60 or better.</t>
    </r>
  </si>
  <si>
    <r>
      <rPr>
        <b/>
        <sz val="10"/>
        <color theme="1"/>
        <rFont val="Verdana"/>
        <family val="2"/>
      </rPr>
      <t>Passing the GED test and meeting additional requirements in health, citizenship and employability skills.</t>
    </r>
    <r>
      <rPr>
        <sz val="10"/>
        <color theme="1"/>
        <rFont val="Verdana"/>
        <family val="2"/>
      </rPr>
      <t xml:space="preserve"> (The employability skills and career awareness requirements shall be waived for persons 55 years of age or older at their request.)</t>
    </r>
  </si>
  <si>
    <r>
      <rPr>
        <b/>
        <sz val="10"/>
        <color theme="1"/>
        <rFont val="Verdana"/>
        <family val="2"/>
      </rPr>
      <t xml:space="preserve">GED.  </t>
    </r>
    <r>
      <rPr>
        <sz val="10"/>
        <color theme="1"/>
        <rFont val="Verdana"/>
        <family val="2"/>
      </rPr>
      <t>Passed the four (4) GED subtests with a minimum score of 145 on each of the four (4) subtests and the civics test with a score of 65 or better.</t>
    </r>
  </si>
  <si>
    <r>
      <rPr>
        <b/>
        <sz val="10"/>
        <color theme="1"/>
        <rFont val="Verdana"/>
        <family val="2"/>
      </rPr>
      <t>Post-secondary education.</t>
    </r>
    <r>
      <rPr>
        <sz val="10"/>
        <color theme="1"/>
        <rFont val="Verdana"/>
        <family val="2"/>
      </rPr>
      <t xml:space="preserve"> Persons who complete a full year of post-secondary education may be issued a high school equivalency diploma. This option requires the completion of 24 semester or 32-quarter credits of post-secondary education, which must include credits in any area of study (except physical education) in which the person did not meet the high school graduation requirements. For example, a person who earned 2 credits each in math, science, English, and social studies, and 0.5 in health during high school would be required to include course work in English and social studies in post-secondary study.  Student must also pass the civics test with a score of 60 or better.</t>
    </r>
  </si>
  <si>
    <r>
      <rPr>
        <b/>
        <sz val="10"/>
        <color theme="1"/>
        <rFont val="Verdana"/>
        <family val="2"/>
      </rPr>
      <t>Foreign degree or diploma.</t>
    </r>
    <r>
      <rPr>
        <sz val="10"/>
        <color theme="1"/>
        <rFont val="Verdana"/>
        <family val="2"/>
      </rPr>
      <t xml:space="preserve"> This option allows persons who completed the equivalent of high school or post-secondary study in another country, to obtain a United States credential.  Student must also pass the civics test with a score of 60 or better.</t>
    </r>
  </si>
  <si>
    <r>
      <rPr>
        <b/>
        <sz val="10"/>
        <color theme="1"/>
        <rFont val="Verdana"/>
        <family val="2"/>
      </rPr>
      <t>Completion of a program approved by the state superintendent.</t>
    </r>
    <r>
      <rPr>
        <sz val="10"/>
        <color theme="1"/>
        <rFont val="Verdana"/>
        <family val="2"/>
      </rPr>
      <t xml:space="preserve"> This option will allow WTCS districts, colleges, universities, and community-based organizations to request approval of programs which will lead to high school equivalency diplomas under this section. The rules specify that the programs must be based on the high school graduation standards and include employability skills training and/or assessment.  Student must also pass the civics test with a score of 60 or better.</t>
    </r>
  </si>
  <si>
    <t>Balsam Lake</t>
  </si>
  <si>
    <t>Flambeau High School</t>
  </si>
  <si>
    <t>SLK100597</t>
  </si>
  <si>
    <t>PO Box 86</t>
  </si>
  <si>
    <t>Tony, WI 54563</t>
  </si>
  <si>
    <t>Bruce High School</t>
  </si>
  <si>
    <t>SLK100039</t>
  </si>
  <si>
    <t>104 W Washington Ave</t>
  </si>
  <si>
    <t>Bruce, WI 54819</t>
  </si>
  <si>
    <t>Cust ID:</t>
  </si>
  <si>
    <t>Northwood Tech RESPONSIBILITIES</t>
  </si>
  <si>
    <t>Northwood Tech will provide programming that meets the standards provided by the State of Wisconsin DPI.  The State requires a minimum of 15 hours per week of educational services for each student.</t>
  </si>
  <si>
    <t>Northwood Tech Representative</t>
  </si>
  <si>
    <t>Completed by Northwood Tech</t>
  </si>
  <si>
    <t>Northwood Tech has established guidelines for appropriate student conduct.  This code is published in the Northwood Tech Student Handbook.  Every student has the responsibility to understand and observe the CODE OF CONDUCT.  Your signature on this document indicates that you have read the CODE, understand the CODE, and agree to abide by the CODE.</t>
  </si>
  <si>
    <t>Students are expected to conduct themselves in such a manner as not to interfere with the educational process at Northwood Tech.</t>
  </si>
  <si>
    <t>The actions of any student in violation of acceptable conduct rules will be considered
grounds for disciplinary action, including suspension or dismissal from the Northwood Tech program.</t>
  </si>
  <si>
    <t>MY SIGNATURE INDICATES THAT I HAVE READ, UNDERSTOOD, AND
WILL ABIDE BY THE Northwood Tech STUDENT CODE OF CONDUCT.</t>
  </si>
  <si>
    <t>NORTHWOOD TECH STUDENT CODE OF CONDUCT</t>
  </si>
  <si>
    <t>Northwood Tech Director</t>
  </si>
  <si>
    <t>Superior High School</t>
  </si>
  <si>
    <t>SLK100069</t>
  </si>
  <si>
    <t>3025 Tower Avenue</t>
  </si>
  <si>
    <t>Superior, WI 54880</t>
  </si>
  <si>
    <r>
      <t xml:space="preserve">COMPULSORY ATTENDANCE  AGREEMENT
FISCAL YEAR 2022 - 2023
</t>
    </r>
    <r>
      <rPr>
        <sz val="9"/>
        <color theme="1"/>
        <rFont val="Verdana"/>
        <family val="2"/>
      </rPr>
      <t>Section 118.15 Wisconsin Statutes</t>
    </r>
  </si>
  <si>
    <t>This agreement is between Northwood Technical College
the High School District and Student:</t>
  </si>
  <si>
    <t>(classes run from August 29, 2022 to May 19, 2023)</t>
  </si>
  <si>
    <t>5.05 HSED Fee ($120.00)</t>
  </si>
  <si>
    <t>5.09 HSED Fee ($15.00)</t>
  </si>
  <si>
    <t xml:space="preserve">
* Weekly progress reports sent to school district to include attendace, academic progress, 
   and test scores.
* Pohone conference or face-to-face meeting on an as needed basis</t>
  </si>
  <si>
    <t>5.05 HSED</t>
  </si>
  <si>
    <t>5.09 HSED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</si>
</sst>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lt;=9999999]###\-####;\(###\)\ ###\-####"/>
    <numFmt numFmtId="165" formatCode="000\-00\-0000"/>
    <numFmt numFmtId="166" formatCode="&quot;$&quot;#,##0.00"/>
    <numFmt numFmtId="167" formatCode="yyyy"/>
    <numFmt numFmtId="168" formatCode="[$-409]mmm\-yy;@"/>
    <numFmt numFmtId="169" formatCode="\X\X\X\-\X\X\-0000"/>
  </numFmts>
  <fonts count="25" x14ac:knownFonts="1">
    <font>
      <sz val="11"/>
      <color theme="1"/>
      <name val="Calibri"/>
      <family val="2"/>
      <scheme val="minor"/>
    </font>
    <font>
      <sz val="11"/>
      <color theme="1"/>
      <name val="Verdana"/>
      <family val="2"/>
    </font>
    <font>
      <u/>
      <sz val="11"/>
      <color theme="10"/>
      <name val="Calibri"/>
      <family val="2"/>
      <scheme val="minor"/>
    </font>
    <font>
      <b/>
      <sz val="11"/>
      <color theme="1"/>
      <name val="Verdana"/>
      <family val="2"/>
    </font>
    <font>
      <sz val="10"/>
      <color theme="1"/>
      <name val="Verdana"/>
      <family val="2"/>
    </font>
    <font>
      <sz val="9"/>
      <color theme="1"/>
      <name val="Verdana"/>
      <family val="2"/>
    </font>
    <font>
      <sz val="8"/>
      <color theme="1"/>
      <name val="Verdana"/>
      <family val="2"/>
    </font>
    <font>
      <b/>
      <sz val="9"/>
      <color theme="1"/>
      <name val="Verdana"/>
      <family val="2"/>
    </font>
    <font>
      <b/>
      <sz val="8"/>
      <color theme="1"/>
      <name val="Verdana"/>
      <family val="2"/>
    </font>
    <font>
      <b/>
      <sz val="10"/>
      <color theme="1"/>
      <name val="Verdana"/>
      <family val="2"/>
    </font>
    <font>
      <b/>
      <sz val="10"/>
      <name val="Verdana"/>
      <family val="2"/>
    </font>
    <font>
      <sz val="10"/>
      <color rgb="FF0070C0"/>
      <name val="Verdana"/>
      <family val="2"/>
    </font>
    <font>
      <sz val="10"/>
      <color rgb="FF002060"/>
      <name val="Verdana"/>
      <family val="2"/>
    </font>
    <font>
      <b/>
      <i/>
      <sz val="11"/>
      <color theme="0"/>
      <name val="Verdana"/>
      <family val="2"/>
    </font>
    <font>
      <sz val="11"/>
      <color theme="1"/>
      <name val="Calibri"/>
      <family val="2"/>
      <scheme val="minor"/>
    </font>
    <font>
      <sz val="7"/>
      <color theme="1"/>
      <name val="Verdana"/>
      <family val="2"/>
    </font>
    <font>
      <b/>
      <i/>
      <sz val="10"/>
      <color theme="0"/>
      <name val="Verdana"/>
      <family val="2"/>
    </font>
    <font>
      <u/>
      <sz val="10"/>
      <color rgb="FF002060"/>
      <name val="Verdana"/>
      <family val="2"/>
    </font>
    <font>
      <sz val="9"/>
      <color rgb="FF002060"/>
      <name val="Verdana"/>
      <family val="2"/>
    </font>
    <font>
      <sz val="8.5"/>
      <color theme="1"/>
      <name val="Verdana"/>
      <family val="2"/>
    </font>
    <font>
      <i/>
      <sz val="9"/>
      <color theme="1"/>
      <name val="Verdana"/>
      <family val="2"/>
    </font>
    <font>
      <b/>
      <i/>
      <sz val="12"/>
      <color theme="0"/>
      <name val="Verdana"/>
      <family val="2"/>
    </font>
    <font>
      <i/>
      <sz val="8"/>
      <color theme="1"/>
      <name val="Verdana"/>
      <family val="2"/>
    </font>
    <font>
      <b/>
      <sz val="6"/>
      <color theme="1"/>
      <name val="Verdana"/>
      <family val="2"/>
    </font>
    <font>
      <sz val="7.5"/>
      <color theme="1"/>
      <name val="Verdana"/>
      <family val="2"/>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cellStyleXfs>
  <cellXfs count="610">
    <xf numFmtId="0" fontId="0" fillId="0" borderId="0" xfId="0"/>
    <xf numFmtId="0" fontId="1" fillId="0" borderId="0" xfId="0" applyFont="1"/>
    <xf numFmtId="0" fontId="4" fillId="0" borderId="0" xfId="0" applyFont="1"/>
    <xf numFmtId="0" fontId="1" fillId="0" borderId="0" xfId="0" applyFont="1" applyAlignment="1">
      <alignment vertical="center"/>
    </xf>
    <xf numFmtId="0" fontId="1" fillId="0" borderId="0" xfId="0" applyFont="1" applyBorder="1"/>
    <xf numFmtId="0" fontId="11" fillId="0" borderId="5" xfId="0" applyFont="1" applyBorder="1" applyAlignment="1">
      <alignment vertical="center"/>
    </xf>
    <xf numFmtId="0" fontId="1" fillId="0" borderId="2" xfId="0" applyFont="1" applyBorder="1"/>
    <xf numFmtId="0" fontId="1" fillId="0" borderId="3" xfId="0" applyFont="1" applyBorder="1" applyAlignment="1"/>
    <xf numFmtId="0" fontId="1" fillId="0" borderId="4" xfId="0" applyFont="1" applyBorder="1" applyAlignment="1"/>
    <xf numFmtId="0" fontId="1" fillId="0" borderId="5" xfId="0" applyFont="1" applyBorder="1"/>
    <xf numFmtId="0" fontId="1" fillId="0" borderId="0" xfId="0" applyFont="1" applyBorder="1" applyAlignment="1"/>
    <xf numFmtId="0" fontId="1" fillId="0" borderId="6" xfId="0" applyFont="1" applyBorder="1" applyAlignment="1"/>
    <xf numFmtId="0" fontId="1" fillId="0" borderId="6" xfId="0" applyFont="1" applyBorder="1"/>
    <xf numFmtId="0" fontId="4" fillId="3" borderId="7" xfId="0" applyFont="1" applyFill="1" applyBorder="1" applyAlignment="1">
      <alignment vertical="center"/>
    </xf>
    <xf numFmtId="0" fontId="4" fillId="3" borderId="8" xfId="0" applyFont="1" applyFill="1" applyBorder="1" applyAlignment="1">
      <alignment vertical="center"/>
    </xf>
    <xf numFmtId="0" fontId="9" fillId="3" borderId="8" xfId="0" applyFont="1" applyFill="1" applyBorder="1" applyAlignment="1">
      <alignment horizontal="righ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6" fillId="0" borderId="0" xfId="0" quotePrefix="1" applyFont="1" applyAlignment="1">
      <alignment horizontal="left" vertical="top"/>
    </xf>
    <xf numFmtId="0" fontId="6" fillId="0" borderId="0" xfId="0" applyFont="1" applyAlignment="1">
      <alignment vertical="top"/>
    </xf>
    <xf numFmtId="0" fontId="1" fillId="0" borderId="0" xfId="0" applyFont="1" applyAlignment="1">
      <alignment vertical="top"/>
    </xf>
    <xf numFmtId="0" fontId="12"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1" fillId="0" borderId="3" xfId="0" applyFont="1" applyBorder="1"/>
    <xf numFmtId="0" fontId="11" fillId="0" borderId="0" xfId="0" applyFont="1" applyBorder="1" applyAlignment="1">
      <alignment vertical="center"/>
    </xf>
    <xf numFmtId="0" fontId="15" fillId="0" borderId="0" xfId="0" applyFont="1" applyBorder="1" applyAlignment="1">
      <alignment horizontal="left" vertical="center"/>
    </xf>
    <xf numFmtId="0" fontId="6"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22" xfId="0" applyFont="1" applyBorder="1" applyAlignment="1">
      <alignment vertical="center"/>
    </xf>
    <xf numFmtId="0" fontId="6" fillId="0" borderId="0"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7" fillId="0" borderId="0" xfId="0" applyFont="1" applyBorder="1" applyAlignment="1">
      <alignment horizontal="left" vertical="center" wrapText="1" indent="1"/>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horizontal="center" vertical="center"/>
    </xf>
    <xf numFmtId="0" fontId="4" fillId="0" borderId="1" xfId="0" quotePrefix="1" applyFont="1" applyBorder="1" applyAlignment="1">
      <alignment vertical="center"/>
    </xf>
    <xf numFmtId="0" fontId="19" fillId="0" borderId="3" xfId="0" applyFont="1" applyBorder="1" applyAlignment="1">
      <alignment horizontal="right" vertical="top" wrapText="1"/>
    </xf>
    <xf numFmtId="0" fontId="19" fillId="0" borderId="0" xfId="0" applyFont="1" applyBorder="1" applyAlignment="1">
      <alignment vertical="top" wrapText="1"/>
    </xf>
    <xf numFmtId="0" fontId="19" fillId="0" borderId="0" xfId="0" applyFont="1" applyBorder="1" applyAlignment="1">
      <alignment horizontal="right" vertical="top" wrapText="1"/>
    </xf>
    <xf numFmtId="0" fontId="4" fillId="0" borderId="0" xfId="0" applyFont="1" applyAlignment="1">
      <alignment vertical="center"/>
    </xf>
    <xf numFmtId="0" fontId="5" fillId="0" borderId="0" xfId="0" applyFont="1" applyAlignment="1">
      <alignment vertical="center"/>
    </xf>
    <xf numFmtId="0" fontId="6" fillId="0" borderId="0" xfId="0" quotePrefix="1" applyFont="1" applyBorder="1" applyAlignment="1">
      <alignment horizontal="right" vertical="top" wrapText="1"/>
    </xf>
    <xf numFmtId="0" fontId="6" fillId="0" borderId="0" xfId="0" quotePrefix="1" applyFont="1" applyAlignment="1">
      <alignment horizontal="right" vertical="top"/>
    </xf>
    <xf numFmtId="0" fontId="6" fillId="0" borderId="0" xfId="0" applyFont="1" applyAlignment="1">
      <alignment horizontal="right" vertical="top"/>
    </xf>
    <xf numFmtId="0" fontId="6" fillId="0" borderId="15" xfId="0" applyFont="1" applyBorder="1" applyAlignment="1">
      <alignment vertical="center"/>
    </xf>
    <xf numFmtId="0" fontId="6" fillId="0" borderId="33" xfId="0" applyFont="1" applyBorder="1" applyAlignment="1">
      <alignment horizontal="center" vertical="center"/>
    </xf>
    <xf numFmtId="0" fontId="4" fillId="0" borderId="34"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8" xfId="0" applyFont="1" applyBorder="1" applyAlignment="1">
      <alignment vertical="center"/>
    </xf>
    <xf numFmtId="0" fontId="3" fillId="0" borderId="0" xfId="0" applyFont="1" applyAlignment="1">
      <alignment vertical="center"/>
    </xf>
    <xf numFmtId="0" fontId="21" fillId="0" borderId="0" xfId="0" applyFont="1" applyFill="1" applyBorder="1" applyAlignment="1">
      <alignment horizontal="center" vertical="center" wrapText="1"/>
    </xf>
    <xf numFmtId="0" fontId="1" fillId="0" borderId="0" xfId="0" applyFont="1" applyFill="1"/>
    <xf numFmtId="0" fontId="4" fillId="0" borderId="0" xfId="0" applyFont="1" applyAlignment="1">
      <alignment horizontal="left" vertical="top"/>
    </xf>
    <xf numFmtId="0" fontId="12" fillId="0" borderId="1" xfId="0" applyFont="1" applyBorder="1" applyAlignment="1" applyProtection="1">
      <alignment horizontal="center" vertical="center"/>
      <protection locked="0"/>
    </xf>
    <xf numFmtId="0" fontId="7" fillId="3" borderId="1" xfId="0" applyFont="1" applyFill="1" applyBorder="1" applyAlignment="1">
      <alignment horizontal="right" vertical="center"/>
    </xf>
    <xf numFmtId="0" fontId="1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2" fillId="0" borderId="40"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horizontal="right" vertical="center"/>
    </xf>
    <xf numFmtId="0" fontId="12" fillId="0" borderId="0" xfId="0" applyFont="1" applyBorder="1" applyAlignment="1">
      <alignment horizontal="left" vertical="center"/>
    </xf>
    <xf numFmtId="0" fontId="15" fillId="0" borderId="0" xfId="0" applyFont="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4" fillId="0" borderId="1" xfId="0" applyFont="1" applyFill="1" applyBorder="1" applyAlignment="1">
      <alignment horizontal="center" vertical="center"/>
    </xf>
    <xf numFmtId="14" fontId="0" fillId="0" borderId="0" xfId="0" applyNumberFormat="1"/>
    <xf numFmtId="0" fontId="22" fillId="0" borderId="2" xfId="0" applyFont="1" applyBorder="1" applyAlignment="1">
      <alignment vertical="center"/>
    </xf>
    <xf numFmtId="0" fontId="22" fillId="0" borderId="3" xfId="0" applyFont="1" applyBorder="1" applyAlignment="1">
      <alignment vertical="center"/>
    </xf>
    <xf numFmtId="0" fontId="22" fillId="0" borderId="35"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4" fillId="0" borderId="2" xfId="0" applyFont="1" applyBorder="1" applyAlignment="1" applyProtection="1">
      <alignment horizontal="left" vertical="top" wrapText="1" indent="2"/>
      <protection locked="0"/>
    </xf>
    <xf numFmtId="0" fontId="4" fillId="0" borderId="3" xfId="0" applyFont="1" applyBorder="1" applyAlignment="1" applyProtection="1">
      <alignment horizontal="left" vertical="top" wrapText="1" indent="2"/>
      <protection locked="0"/>
    </xf>
    <xf numFmtId="0" fontId="4" fillId="0" borderId="4" xfId="0" applyFont="1" applyBorder="1" applyAlignment="1" applyProtection="1">
      <alignment horizontal="left" vertical="top" wrapText="1" indent="2"/>
      <protection locked="0"/>
    </xf>
    <xf numFmtId="0" fontId="4" fillId="0" borderId="5" xfId="0" applyFont="1" applyBorder="1" applyAlignment="1" applyProtection="1">
      <alignment horizontal="left" vertical="top" wrapText="1" indent="2"/>
      <protection locked="0"/>
    </xf>
    <xf numFmtId="0" fontId="4" fillId="0" borderId="0" xfId="0" applyFont="1" applyBorder="1" applyAlignment="1" applyProtection="1">
      <alignment horizontal="left" vertical="top" wrapText="1" indent="2"/>
      <protection locked="0"/>
    </xf>
    <xf numFmtId="0" fontId="4" fillId="0" borderId="6" xfId="0" applyFont="1" applyBorder="1" applyAlignment="1" applyProtection="1">
      <alignment horizontal="left" vertical="top" wrapText="1" indent="2"/>
      <protection locked="0"/>
    </xf>
    <xf numFmtId="0" fontId="4" fillId="0" borderId="7" xfId="0" applyFont="1" applyBorder="1" applyAlignment="1" applyProtection="1">
      <alignment horizontal="left" vertical="top" wrapText="1" indent="2"/>
      <protection locked="0"/>
    </xf>
    <xf numFmtId="0" fontId="4" fillId="0" borderId="8" xfId="0" applyFont="1" applyBorder="1" applyAlignment="1" applyProtection="1">
      <alignment horizontal="left" vertical="top" wrapText="1" indent="2"/>
      <protection locked="0"/>
    </xf>
    <xf numFmtId="0" fontId="4" fillId="0" borderId="9" xfId="0" applyFont="1" applyBorder="1" applyAlignment="1" applyProtection="1">
      <alignment horizontal="left" vertical="top" wrapText="1" indent="2"/>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12" xfId="0" applyFont="1" applyBorder="1" applyAlignment="1" applyProtection="1">
      <alignment horizontal="left" vertical="center" inden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7" fillId="0" borderId="0" xfId="0" applyFont="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14" fontId="5" fillId="0" borderId="0" xfId="0" applyNumberFormat="1" applyFont="1" applyBorder="1" applyAlignment="1" applyProtection="1">
      <alignment horizontal="center" vertical="center" wrapText="1"/>
      <protection locked="0"/>
    </xf>
    <xf numFmtId="14" fontId="5" fillId="0" borderId="6" xfId="0" applyNumberFormat="1" applyFont="1" applyBorder="1" applyAlignment="1" applyProtection="1">
      <alignment horizontal="center" vertical="center" wrapText="1"/>
      <protection locked="0"/>
    </xf>
    <xf numFmtId="14" fontId="5" fillId="0" borderId="8" xfId="0" applyNumberFormat="1" applyFont="1" applyBorder="1" applyAlignment="1" applyProtection="1">
      <alignment horizontal="center" vertical="center" wrapText="1"/>
      <protection locked="0"/>
    </xf>
    <xf numFmtId="14" fontId="5" fillId="0" borderId="9" xfId="0" applyNumberFormat="1" applyFont="1" applyBorder="1" applyAlignment="1" applyProtection="1">
      <alignment horizontal="center" vertical="center" wrapText="1"/>
      <protection locked="0"/>
    </xf>
    <xf numFmtId="0" fontId="4" fillId="0" borderId="5" xfId="0" applyFont="1" applyBorder="1" applyAlignment="1">
      <alignment horizontal="right" vertical="center"/>
    </xf>
    <xf numFmtId="0" fontId="4" fillId="0" borderId="0"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5" fillId="0" borderId="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8"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14" fontId="5" fillId="0" borderId="14" xfId="0" applyNumberFormat="1" applyFont="1" applyBorder="1" applyAlignment="1" applyProtection="1">
      <alignment horizontal="center" vertical="center"/>
      <protection locked="0"/>
    </xf>
    <xf numFmtId="14" fontId="5" fillId="0" borderId="15" xfId="0" applyNumberFormat="1" applyFont="1" applyBorder="1" applyAlignment="1" applyProtection="1">
      <alignment horizontal="center" vertical="center"/>
      <protection locked="0"/>
    </xf>
    <xf numFmtId="14" fontId="5" fillId="0" borderId="8" xfId="0" applyNumberFormat="1" applyFont="1" applyBorder="1" applyAlignment="1" applyProtection="1">
      <alignment horizontal="center" vertical="center"/>
      <protection locked="0"/>
    </xf>
    <xf numFmtId="14" fontId="5" fillId="0" borderId="19" xfId="0" applyNumberFormat="1"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3" fillId="3" borderId="2" xfId="0" applyFont="1" applyFill="1" applyBorder="1" applyAlignment="1">
      <alignment horizontal="left" vertical="center" wrapText="1" indent="2"/>
    </xf>
    <xf numFmtId="0" fontId="3" fillId="3" borderId="3" xfId="0" applyFont="1" applyFill="1" applyBorder="1" applyAlignment="1">
      <alignment horizontal="left" vertical="center" wrapText="1" indent="2"/>
    </xf>
    <xf numFmtId="0" fontId="3" fillId="3" borderId="4" xfId="0" applyFont="1" applyFill="1" applyBorder="1" applyAlignment="1">
      <alignment horizontal="left" vertical="center" wrapText="1" indent="2"/>
    </xf>
    <xf numFmtId="0" fontId="3" fillId="3" borderId="5" xfId="0" applyFont="1" applyFill="1" applyBorder="1" applyAlignment="1">
      <alignment horizontal="left" vertical="center" wrapText="1" indent="2"/>
    </xf>
    <xf numFmtId="0" fontId="3" fillId="3" borderId="0" xfId="0" applyFont="1" applyFill="1" applyBorder="1" applyAlignment="1">
      <alignment horizontal="left" vertical="center" wrapText="1" indent="2"/>
    </xf>
    <xf numFmtId="0" fontId="3" fillId="3" borderId="6" xfId="0" applyFont="1" applyFill="1" applyBorder="1" applyAlignment="1">
      <alignment horizontal="left" vertical="center" wrapText="1" indent="2"/>
    </xf>
    <xf numFmtId="0" fontId="3" fillId="3" borderId="7" xfId="0" applyFont="1" applyFill="1" applyBorder="1" applyAlignment="1">
      <alignment horizontal="left" vertical="center" wrapText="1" indent="2"/>
    </xf>
    <xf numFmtId="0" fontId="3" fillId="3" borderId="8" xfId="0" applyFont="1" applyFill="1" applyBorder="1" applyAlignment="1">
      <alignment horizontal="left" vertical="center" wrapText="1" indent="2"/>
    </xf>
    <xf numFmtId="0" fontId="3" fillId="3" borderId="9" xfId="0" applyFont="1" applyFill="1" applyBorder="1" applyAlignment="1">
      <alignment horizontal="left" vertical="center" wrapText="1" indent="2"/>
    </xf>
    <xf numFmtId="14" fontId="12" fillId="0" borderId="10" xfId="0" applyNumberFormat="1" applyFont="1" applyBorder="1" applyAlignment="1" applyProtection="1">
      <alignment horizontal="center" vertical="center"/>
      <protection locked="0"/>
    </xf>
    <xf numFmtId="14" fontId="12" fillId="0" borderId="11" xfId="0" applyNumberFormat="1" applyFont="1" applyBorder="1" applyAlignment="1" applyProtection="1">
      <alignment horizontal="center" vertical="center"/>
      <protection locked="0"/>
    </xf>
    <xf numFmtId="14" fontId="12" fillId="0" borderId="12" xfId="0" applyNumberFormat="1" applyFont="1" applyBorder="1" applyAlignment="1" applyProtection="1">
      <alignment horizontal="center" vertical="center"/>
      <protection locked="0"/>
    </xf>
    <xf numFmtId="0" fontId="8" fillId="3" borderId="10" xfId="0" applyFont="1" applyFill="1" applyBorder="1" applyAlignment="1">
      <alignment horizontal="right" vertical="center" wrapText="1"/>
    </xf>
    <xf numFmtId="0" fontId="8" fillId="3" borderId="11" xfId="0" applyFont="1" applyFill="1" applyBorder="1" applyAlignment="1">
      <alignment horizontal="right" vertical="center"/>
    </xf>
    <xf numFmtId="0" fontId="13" fillId="0" borderId="3"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3" xfId="0" applyFont="1" applyBorder="1" applyAlignment="1">
      <alignment horizontal="left" vertical="center"/>
    </xf>
    <xf numFmtId="0" fontId="7" fillId="3" borderId="2" xfId="0" applyFont="1" applyFill="1" applyBorder="1" applyAlignment="1">
      <alignment horizontal="left" vertical="center" wrapText="1" indent="1"/>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3" borderId="5" xfId="0" applyFont="1" applyFill="1" applyBorder="1" applyAlignment="1">
      <alignment horizontal="left" vertical="center" wrapText="1" indent="1"/>
    </xf>
    <xf numFmtId="0" fontId="7" fillId="3" borderId="0" xfId="0"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7" fillId="3" borderId="7" xfId="0" applyFont="1" applyFill="1" applyBorder="1" applyAlignment="1">
      <alignment horizontal="left" vertical="center" wrapText="1" indent="1"/>
    </xf>
    <xf numFmtId="0" fontId="7" fillId="3" borderId="8" xfId="0" applyFont="1" applyFill="1" applyBorder="1" applyAlignment="1">
      <alignment horizontal="left" vertical="center" wrapText="1" indent="1"/>
    </xf>
    <xf numFmtId="0" fontId="7" fillId="3" borderId="9" xfId="0" applyFont="1" applyFill="1" applyBorder="1" applyAlignment="1">
      <alignment horizontal="left" vertical="center" wrapText="1" inden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24"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5" fillId="0" borderId="16" xfId="0" quotePrefix="1" applyFont="1" applyBorder="1" applyAlignment="1">
      <alignment horizontal="left" vertical="center"/>
    </xf>
    <xf numFmtId="0" fontId="5" fillId="0" borderId="8" xfId="0" quotePrefix="1" applyFont="1" applyBorder="1" applyAlignment="1">
      <alignment horizontal="left" vertical="center"/>
    </xf>
    <xf numFmtId="0" fontId="8" fillId="3" borderId="10" xfId="0" applyFont="1" applyFill="1" applyBorder="1" applyAlignment="1">
      <alignment horizontal="right"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5" xfId="0" quotePrefix="1" applyFont="1" applyBorder="1" applyAlignment="1">
      <alignment horizontal="right" vertical="top"/>
    </xf>
    <xf numFmtId="0" fontId="7" fillId="0" borderId="13"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22" xfId="0" applyFont="1" applyBorder="1" applyAlignment="1">
      <alignment horizontal="left" vertical="center" wrapText="1" indent="1"/>
    </xf>
    <xf numFmtId="0" fontId="7" fillId="0" borderId="26" xfId="0" applyFont="1" applyBorder="1" applyAlignment="1">
      <alignment horizontal="left" vertical="center" wrapText="1" indent="1"/>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4" fillId="0" borderId="7" xfId="0" quotePrefix="1" applyFont="1" applyBorder="1" applyAlignment="1">
      <alignment horizontal="right" vertical="top"/>
    </xf>
    <xf numFmtId="0" fontId="4" fillId="0" borderId="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5" fillId="0" borderId="16" xfId="0" quotePrefix="1" applyFont="1" applyBorder="1" applyAlignment="1" applyProtection="1">
      <alignment horizontal="left" vertical="center"/>
      <protection locked="0"/>
    </xf>
    <xf numFmtId="0" fontId="5" fillId="0" borderId="8" xfId="0" quotePrefix="1" applyFont="1" applyBorder="1" applyAlignment="1" applyProtection="1">
      <alignment horizontal="left" vertical="center"/>
      <protection locked="0"/>
    </xf>
    <xf numFmtId="0" fontId="9" fillId="3" borderId="10" xfId="0" quotePrefix="1" applyFont="1" applyFill="1" applyBorder="1" applyAlignment="1">
      <alignment horizontal="right" vertical="center"/>
    </xf>
    <xf numFmtId="0" fontId="9" fillId="3" borderId="11" xfId="0" quotePrefix="1" applyFont="1" applyFill="1" applyBorder="1" applyAlignment="1">
      <alignment horizontal="right" vertical="center"/>
    </xf>
    <xf numFmtId="0" fontId="9" fillId="3" borderId="12" xfId="0" quotePrefix="1" applyFont="1" applyFill="1" applyBorder="1" applyAlignment="1">
      <alignment horizontal="right" vertical="center"/>
    </xf>
    <xf numFmtId="44" fontId="9" fillId="0" borderId="10" xfId="3" applyNumberFormat="1" applyFont="1" applyBorder="1" applyAlignment="1">
      <alignment horizontal="center" vertical="center"/>
    </xf>
    <xf numFmtId="44" fontId="9" fillId="0" borderId="11" xfId="3" applyNumberFormat="1" applyFont="1" applyBorder="1" applyAlignment="1">
      <alignment horizontal="center" vertical="center"/>
    </xf>
    <xf numFmtId="44" fontId="9" fillId="0" borderId="12" xfId="3" applyNumberFormat="1" applyFont="1" applyBorder="1" applyAlignment="1">
      <alignment horizontal="center" vertical="center"/>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quotePrefix="1" applyFont="1" applyBorder="1" applyAlignment="1">
      <alignment horizontal="right" vertical="top"/>
    </xf>
    <xf numFmtId="43" fontId="4" fillId="0" borderId="1" xfId="2" applyFont="1" applyBorder="1" applyAlignment="1" applyProtection="1">
      <alignment horizontal="center" vertical="center"/>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9" fillId="3" borderId="10" xfId="0" applyFont="1" applyFill="1" applyBorder="1" applyAlignment="1">
      <alignment horizontal="right" vertical="center"/>
    </xf>
    <xf numFmtId="0" fontId="9" fillId="3" borderId="11" xfId="0" applyFont="1" applyFill="1" applyBorder="1" applyAlignment="1">
      <alignment horizontal="right" vertical="center"/>
    </xf>
    <xf numFmtId="0" fontId="9" fillId="3" borderId="12" xfId="0" applyFont="1" applyFill="1" applyBorder="1" applyAlignment="1">
      <alignment horizontal="right" vertical="center"/>
    </xf>
    <xf numFmtId="0" fontId="9" fillId="3" borderId="1" xfId="0" applyFont="1" applyFill="1" applyBorder="1" applyAlignment="1">
      <alignment horizontal="center" vertical="center"/>
    </xf>
    <xf numFmtId="0" fontId="5" fillId="0" borderId="3" xfId="0" applyFont="1" applyBorder="1" applyAlignment="1">
      <alignment horizontal="left" vertical="center" wrapText="1" indent="1"/>
    </xf>
    <xf numFmtId="0" fontId="5" fillId="0" borderId="0" xfId="0" applyFont="1" applyAlignment="1">
      <alignment horizontal="left" vertical="center" wrapText="1" indent="1"/>
    </xf>
    <xf numFmtId="0" fontId="19" fillId="0" borderId="3" xfId="0" applyFont="1" applyBorder="1" applyAlignment="1">
      <alignment horizontal="left" vertical="top" wrapText="1"/>
    </xf>
    <xf numFmtId="0" fontId="19"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center"/>
    </xf>
    <xf numFmtId="0" fontId="20" fillId="0" borderId="0" xfId="0" applyFont="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2" fillId="0" borderId="10" xfId="0" applyFont="1" applyBorder="1" applyAlignment="1" applyProtection="1">
      <alignment horizontal="left" vertical="center" indent="1"/>
    </xf>
    <xf numFmtId="0" fontId="12" fillId="0" borderId="11" xfId="0" applyFont="1" applyBorder="1" applyAlignment="1" applyProtection="1">
      <alignment horizontal="left" vertical="center" indent="1"/>
    </xf>
    <xf numFmtId="0" fontId="12" fillId="0" borderId="12" xfId="0" applyFont="1" applyBorder="1" applyAlignment="1" applyProtection="1">
      <alignment horizontal="left" vertical="center" indent="1"/>
    </xf>
    <xf numFmtId="0" fontId="12" fillId="0" borderId="7" xfId="0"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9" xfId="0" applyFont="1" applyBorder="1" applyAlignment="1" applyProtection="1">
      <alignment horizontal="left" vertical="center" indent="1"/>
      <protection locked="0"/>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6" xfId="0" applyFont="1" applyFill="1" applyBorder="1" applyAlignment="1">
      <alignment horizontal="center" vertical="center" wrapText="1"/>
    </xf>
    <xf numFmtId="14" fontId="12" fillId="0" borderId="0" xfId="0" applyNumberFormat="1" applyFont="1" applyBorder="1" applyAlignment="1" applyProtection="1">
      <alignment horizontal="center" vertical="center"/>
      <protection locked="0"/>
    </xf>
    <xf numFmtId="14" fontId="12" fillId="0" borderId="6" xfId="0" applyNumberFormat="1" applyFont="1" applyBorder="1" applyAlignment="1" applyProtection="1">
      <alignment horizontal="center" vertical="center"/>
      <protection locked="0"/>
    </xf>
    <xf numFmtId="0" fontId="10" fillId="0" borderId="0"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Border="1" applyAlignment="1">
      <alignment horizontal="center" vertical="center"/>
    </xf>
    <xf numFmtId="0" fontId="24" fillId="0" borderId="6" xfId="0" applyFont="1" applyBorder="1" applyAlignment="1">
      <alignment horizontal="center" vertical="center"/>
    </xf>
    <xf numFmtId="0" fontId="2" fillId="0" borderId="10" xfId="1" applyBorder="1" applyAlignment="1" applyProtection="1">
      <alignment horizontal="left" vertical="center" indent="1"/>
      <protection locked="0"/>
    </xf>
    <xf numFmtId="0" fontId="17" fillId="0" borderId="11" xfId="1"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2" xfId="0" applyFont="1" applyBorder="1" applyAlignment="1" applyProtection="1">
      <alignment horizontal="left" vertical="center" indent="1"/>
      <protection locked="0"/>
    </xf>
    <xf numFmtId="164" fontId="12" fillId="0" borderId="11" xfId="0" applyNumberFormat="1" applyFont="1" applyBorder="1" applyAlignment="1" applyProtection="1">
      <alignment horizontal="center" vertical="center"/>
      <protection locked="0"/>
    </xf>
    <xf numFmtId="164" fontId="12" fillId="0" borderId="12" xfId="0" applyNumberFormat="1" applyFont="1" applyBorder="1" applyAlignment="1" applyProtection="1">
      <alignment horizontal="center" vertical="center"/>
      <protection locked="0"/>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3" fillId="2"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166" fontId="4" fillId="0" borderId="1" xfId="0" applyNumberFormat="1" applyFont="1" applyBorder="1" applyAlignment="1" applyProtection="1">
      <alignment horizontal="center" vertical="center"/>
      <protection locked="0"/>
    </xf>
    <xf numFmtId="0" fontId="4" fillId="0" borderId="1" xfId="0" applyFont="1" applyBorder="1" applyAlignment="1">
      <alignment horizontal="left" vertical="center" wrapText="1" indent="1"/>
    </xf>
    <xf numFmtId="0" fontId="6" fillId="0" borderId="8" xfId="0" applyFont="1" applyBorder="1" applyAlignment="1">
      <alignment horizontal="left" vertical="top" wrapText="1"/>
    </xf>
    <xf numFmtId="0" fontId="12" fillId="0" borderId="10" xfId="0" applyFont="1" applyBorder="1" applyAlignment="1" applyProtection="1">
      <alignment horizontal="left" vertical="center" indent="1"/>
      <protection locked="0"/>
    </xf>
    <xf numFmtId="164" fontId="12" fillId="0" borderId="3" xfId="0" applyNumberFormat="1" applyFont="1" applyBorder="1" applyAlignment="1" applyProtection="1">
      <alignment horizontal="center" vertical="center"/>
      <protection locked="0"/>
    </xf>
    <xf numFmtId="164" fontId="12" fillId="0" borderId="4" xfId="0" applyNumberFormat="1" applyFont="1" applyBorder="1" applyAlignment="1" applyProtection="1">
      <alignment horizontal="center" vertical="center"/>
      <protection locked="0"/>
    </xf>
    <xf numFmtId="0" fontId="8" fillId="3" borderId="5"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8" fillId="3" borderId="8" xfId="0" applyFont="1" applyFill="1" applyBorder="1" applyAlignment="1">
      <alignment horizontal="left" vertical="center" wrapText="1" indent="1"/>
    </xf>
    <xf numFmtId="0" fontId="8" fillId="3" borderId="9" xfId="0" applyFont="1" applyFill="1" applyBorder="1" applyAlignment="1">
      <alignment horizontal="left" vertical="center" wrapText="1" indent="1"/>
    </xf>
    <xf numFmtId="0" fontId="9" fillId="3" borderId="7" xfId="0" applyFont="1" applyFill="1" applyBorder="1" applyAlignment="1">
      <alignment horizontal="right" vertical="center"/>
    </xf>
    <xf numFmtId="0" fontId="9" fillId="3" borderId="8" xfId="0" applyFont="1" applyFill="1" applyBorder="1" applyAlignment="1">
      <alignment horizontal="right" vertical="center"/>
    </xf>
    <xf numFmtId="0" fontId="9" fillId="3" borderId="9" xfId="0" applyFont="1" applyFill="1" applyBorder="1" applyAlignment="1">
      <alignment horizontal="right" vertical="center"/>
    </xf>
    <xf numFmtId="0" fontId="9" fillId="3" borderId="5" xfId="0" applyFont="1" applyFill="1" applyBorder="1" applyAlignment="1">
      <alignment horizontal="right" vertical="center"/>
    </xf>
    <xf numFmtId="0" fontId="9" fillId="3" borderId="0" xfId="0" applyFont="1" applyFill="1" applyBorder="1" applyAlignment="1">
      <alignment horizontal="right" vertical="center"/>
    </xf>
    <xf numFmtId="0" fontId="9" fillId="3" borderId="6" xfId="0" applyFont="1" applyFill="1" applyBorder="1" applyAlignment="1">
      <alignment horizontal="right" vertical="center"/>
    </xf>
    <xf numFmtId="0" fontId="9" fillId="3" borderId="2" xfId="0" applyFont="1" applyFill="1" applyBorder="1" applyAlignment="1">
      <alignment horizontal="right" vertical="center"/>
    </xf>
    <xf numFmtId="0" fontId="9" fillId="3" borderId="3" xfId="0" applyFont="1" applyFill="1" applyBorder="1" applyAlignment="1">
      <alignment horizontal="right" vertical="center"/>
    </xf>
    <xf numFmtId="0" fontId="9" fillId="3" borderId="4" xfId="0" applyFont="1" applyFill="1" applyBorder="1" applyAlignment="1">
      <alignment horizontal="right" vertical="center"/>
    </xf>
    <xf numFmtId="164" fontId="12" fillId="0" borderId="10" xfId="0" applyNumberFormat="1" applyFont="1" applyFill="1" applyBorder="1" applyAlignment="1" applyProtection="1">
      <alignment horizontal="center" vertical="center"/>
      <protection locked="0"/>
    </xf>
    <xf numFmtId="164" fontId="12" fillId="0" borderId="11" xfId="0" applyNumberFormat="1" applyFont="1" applyFill="1" applyBorder="1" applyAlignment="1" applyProtection="1">
      <alignment horizontal="center" vertical="center"/>
      <protection locked="0"/>
    </xf>
    <xf numFmtId="164" fontId="12" fillId="0" borderId="12" xfId="0" applyNumberFormat="1" applyFont="1" applyFill="1" applyBorder="1" applyAlignment="1" applyProtection="1">
      <alignment horizontal="center" vertical="center"/>
      <protection locked="0"/>
    </xf>
    <xf numFmtId="0" fontId="8" fillId="3" borderId="11" xfId="0" applyFont="1" applyFill="1" applyBorder="1" applyAlignment="1">
      <alignment horizontal="right" vertical="center" wrapText="1"/>
    </xf>
    <xf numFmtId="14" fontId="12" fillId="0" borderId="10" xfId="0" applyNumberFormat="1" applyFont="1" applyFill="1" applyBorder="1" applyAlignment="1" applyProtection="1">
      <alignment horizontal="center" vertical="center"/>
      <protection locked="0"/>
    </xf>
    <xf numFmtId="0" fontId="9" fillId="3" borderId="10" xfId="0" applyFont="1" applyFill="1" applyBorder="1" applyAlignment="1">
      <alignment horizontal="center" vertical="center" wrapText="1"/>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12" fillId="0" borderId="7" xfId="1" applyFont="1" applyBorder="1" applyAlignment="1" applyProtection="1">
      <alignment horizontal="left" vertical="center" indent="1"/>
      <protection locked="0"/>
    </xf>
    <xf numFmtId="0" fontId="12" fillId="0" borderId="8" xfId="1" applyFont="1" applyBorder="1" applyAlignment="1" applyProtection="1">
      <alignment horizontal="left" vertical="center" indent="1"/>
      <protection locked="0"/>
    </xf>
    <xf numFmtId="169" fontId="12" fillId="0" borderId="8" xfId="0" applyNumberFormat="1" applyFont="1" applyBorder="1" applyAlignment="1" applyProtection="1">
      <alignment horizontal="center" vertical="center"/>
      <protection locked="0"/>
    </xf>
    <xf numFmtId="169" fontId="12" fillId="0" borderId="9" xfId="0" applyNumberFormat="1" applyFont="1" applyBorder="1" applyAlignment="1" applyProtection="1">
      <alignment horizontal="center" vertical="center"/>
      <protection locked="0"/>
    </xf>
    <xf numFmtId="168" fontId="12" fillId="0" borderId="10" xfId="0" applyNumberFormat="1" applyFont="1" applyBorder="1" applyAlignment="1" applyProtection="1">
      <alignment horizontal="center" vertical="center"/>
      <protection locked="0"/>
    </xf>
    <xf numFmtId="168" fontId="12" fillId="0" borderId="11" xfId="0" applyNumberFormat="1" applyFont="1" applyBorder="1" applyAlignment="1" applyProtection="1">
      <alignment horizontal="center" vertical="center"/>
      <protection locked="0"/>
    </xf>
    <xf numFmtId="168" fontId="12" fillId="0" borderId="12" xfId="0" applyNumberFormat="1" applyFont="1" applyBorder="1" applyAlignment="1" applyProtection="1">
      <alignment horizontal="center" vertical="center"/>
      <protection locked="0"/>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9" fillId="3" borderId="10" xfId="0" applyFont="1" applyFill="1" applyBorder="1" applyAlignment="1">
      <alignment horizontal="left" vertical="center" indent="1"/>
    </xf>
    <xf numFmtId="0" fontId="9" fillId="3" borderId="11" xfId="0" applyFont="1" applyFill="1" applyBorder="1" applyAlignment="1">
      <alignment horizontal="left" vertical="center" indent="1"/>
    </xf>
    <xf numFmtId="0" fontId="9" fillId="3" borderId="12" xfId="0" applyFont="1" applyFill="1" applyBorder="1" applyAlignment="1">
      <alignment horizontal="left" vertical="center" inden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0" xfId="0" applyNumberFormat="1" applyFont="1" applyBorder="1" applyAlignment="1" applyProtection="1">
      <alignment horizontal="center" vertical="center"/>
      <protection locked="0"/>
    </xf>
    <xf numFmtId="0" fontId="12" fillId="0" borderId="11" xfId="0" applyNumberFormat="1" applyFont="1" applyBorder="1" applyAlignment="1" applyProtection="1">
      <alignment horizontal="center" vertical="center"/>
      <protection locked="0"/>
    </xf>
    <xf numFmtId="0" fontId="12" fillId="0" borderId="12" xfId="0" applyNumberFormat="1" applyFont="1" applyBorder="1" applyAlignment="1" applyProtection="1">
      <alignment horizontal="center" vertical="center"/>
      <protection locked="0"/>
    </xf>
    <xf numFmtId="44" fontId="5" fillId="0" borderId="1" xfId="3" applyFont="1" applyBorder="1" applyAlignment="1">
      <alignment horizontal="center" vertical="center"/>
    </xf>
    <xf numFmtId="0" fontId="18" fillId="0" borderId="31"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43" fontId="5" fillId="0" borderId="2" xfId="2" applyFont="1" applyBorder="1" applyAlignment="1">
      <alignment horizontal="center" vertical="center"/>
    </xf>
    <xf numFmtId="43" fontId="5" fillId="0" borderId="4" xfId="2" applyFont="1" applyBorder="1" applyAlignment="1">
      <alignment horizontal="center" vertical="center"/>
    </xf>
    <xf numFmtId="43" fontId="5" fillId="0" borderId="7" xfId="2" applyFont="1" applyBorder="1" applyAlignment="1">
      <alignment horizontal="center" vertical="center"/>
    </xf>
    <xf numFmtId="43" fontId="5" fillId="0" borderId="9" xfId="2" applyFont="1" applyBorder="1" applyAlignment="1">
      <alignment horizontal="center" vertical="center"/>
    </xf>
    <xf numFmtId="0" fontId="4" fillId="0" borderId="10" xfId="0" applyFont="1" applyBorder="1" applyAlignment="1">
      <alignment horizontal="left" vertical="center" wrapText="1" inden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indent="1"/>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4" fillId="0" borderId="1" xfId="0" applyFont="1" applyBorder="1" applyAlignment="1">
      <alignment horizontal="left" vertical="center" inden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7"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9" xfId="0" applyFont="1" applyBorder="1" applyAlignment="1">
      <alignment horizontal="left" vertical="center" wrapText="1" indent="1"/>
    </xf>
    <xf numFmtId="0" fontId="9"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44" fontId="5" fillId="0" borderId="2" xfId="3" applyFont="1" applyBorder="1" applyAlignment="1">
      <alignment horizontal="center" vertical="center"/>
    </xf>
    <xf numFmtId="44" fontId="5" fillId="0" borderId="4" xfId="3" applyFont="1" applyBorder="1" applyAlignment="1">
      <alignment horizontal="center" vertical="center"/>
    </xf>
    <xf numFmtId="44" fontId="5" fillId="0" borderId="7" xfId="3" applyFont="1" applyBorder="1" applyAlignment="1">
      <alignment horizontal="center" vertical="center"/>
    </xf>
    <xf numFmtId="44" fontId="5" fillId="0" borderId="9" xfId="3"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0"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166" fontId="4" fillId="0" borderId="1" xfId="0" applyNumberFormat="1" applyFont="1" applyBorder="1" applyAlignment="1">
      <alignment horizontal="center" vertical="center"/>
    </xf>
    <xf numFmtId="44" fontId="4" fillId="0" borderId="1" xfId="3"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44" fontId="10" fillId="4" borderId="10" xfId="3" applyNumberFormat="1" applyFont="1" applyFill="1" applyBorder="1" applyAlignment="1">
      <alignment horizontal="center" vertical="center"/>
    </xf>
    <xf numFmtId="44" fontId="10" fillId="4" borderId="11" xfId="3" applyFont="1" applyFill="1" applyBorder="1" applyAlignment="1">
      <alignment horizontal="center" vertical="center"/>
    </xf>
    <xf numFmtId="44" fontId="10" fillId="4" borderId="12" xfId="3" applyFont="1" applyFill="1" applyBorder="1" applyAlignment="1">
      <alignment horizontal="center" vertical="center"/>
    </xf>
    <xf numFmtId="43" fontId="4" fillId="0" borderId="1" xfId="2" applyFont="1" applyBorder="1" applyAlignment="1" applyProtection="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14" fontId="5" fillId="0" borderId="10" xfId="0" applyNumberFormat="1" applyFont="1" applyBorder="1" applyAlignment="1">
      <alignment horizontal="center" vertical="center"/>
    </xf>
    <xf numFmtId="14" fontId="5" fillId="0" borderId="12" xfId="0" applyNumberFormat="1" applyFont="1" applyBorder="1" applyAlignment="1">
      <alignment horizontal="center" vertical="center"/>
    </xf>
    <xf numFmtId="14" fontId="5" fillId="0" borderId="10" xfId="0" applyNumberFormat="1" applyFont="1" applyBorder="1" applyAlignment="1" applyProtection="1">
      <alignment horizontal="center" vertical="center" wrapText="1"/>
    </xf>
    <xf numFmtId="14" fontId="5" fillId="0" borderId="11" xfId="0" applyNumberFormat="1" applyFont="1" applyBorder="1" applyAlignment="1" applyProtection="1">
      <alignment horizontal="center" vertical="center" wrapText="1"/>
    </xf>
    <xf numFmtId="14" fontId="5" fillId="0" borderId="12" xfId="0" applyNumberFormat="1" applyFont="1" applyBorder="1" applyAlignment="1" applyProtection="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166" fontId="4" fillId="0" borderId="2" xfId="0" applyNumberFormat="1" applyFont="1" applyBorder="1" applyAlignment="1">
      <alignment horizontal="center" vertical="center"/>
    </xf>
    <xf numFmtId="166" fontId="4" fillId="0" borderId="3" xfId="0" applyNumberFormat="1" applyFont="1" applyBorder="1" applyAlignment="1">
      <alignment horizontal="center" vertical="center"/>
    </xf>
    <xf numFmtId="166" fontId="4" fillId="0" borderId="4" xfId="0" applyNumberFormat="1" applyFont="1" applyBorder="1" applyAlignment="1">
      <alignment horizontal="center" vertical="center"/>
    </xf>
    <xf numFmtId="166" fontId="4" fillId="0" borderId="5" xfId="0" applyNumberFormat="1" applyFont="1" applyBorder="1" applyAlignment="1">
      <alignment horizontal="center" vertical="center"/>
    </xf>
    <xf numFmtId="166" fontId="4" fillId="0" borderId="0" xfId="0" applyNumberFormat="1" applyFont="1" applyBorder="1" applyAlignment="1">
      <alignment horizontal="center" vertical="center"/>
    </xf>
    <xf numFmtId="166" fontId="4" fillId="0" borderId="6" xfId="0" applyNumberFormat="1" applyFont="1" applyBorder="1" applyAlignment="1">
      <alignment horizontal="center" vertical="center"/>
    </xf>
    <xf numFmtId="166" fontId="4" fillId="0" borderId="7" xfId="0" applyNumberFormat="1" applyFont="1" applyBorder="1" applyAlignment="1">
      <alignment horizontal="center" vertical="center"/>
    </xf>
    <xf numFmtId="166" fontId="4" fillId="0" borderId="8" xfId="0" applyNumberFormat="1" applyFont="1" applyBorder="1" applyAlignment="1">
      <alignment horizontal="center" vertical="center"/>
    </xf>
    <xf numFmtId="166" fontId="4" fillId="0" borderId="9" xfId="0" applyNumberFormat="1" applyFont="1" applyBorder="1" applyAlignment="1">
      <alignment horizontal="center" vertical="center"/>
    </xf>
    <xf numFmtId="43" fontId="4" fillId="0" borderId="2" xfId="2" applyFont="1" applyBorder="1" applyAlignment="1">
      <alignment horizontal="center" vertical="center" wrapText="1"/>
    </xf>
    <xf numFmtId="43" fontId="4" fillId="0" borderId="3" xfId="2" applyFont="1" applyBorder="1" applyAlignment="1">
      <alignment horizontal="center" vertical="center" wrapText="1"/>
    </xf>
    <xf numFmtId="43" fontId="4" fillId="0" borderId="4" xfId="2" applyFont="1" applyBorder="1" applyAlignment="1">
      <alignment horizontal="center" vertical="center" wrapText="1"/>
    </xf>
    <xf numFmtId="43" fontId="4" fillId="0" borderId="5" xfId="2" applyFont="1" applyBorder="1" applyAlignment="1">
      <alignment horizontal="center" vertical="center" wrapText="1"/>
    </xf>
    <xf numFmtId="43" fontId="4" fillId="0" borderId="0" xfId="2" applyFont="1" applyBorder="1" applyAlignment="1">
      <alignment horizontal="center" vertical="center" wrapText="1"/>
    </xf>
    <xf numFmtId="43" fontId="4" fillId="0" borderId="6" xfId="2" applyFont="1" applyBorder="1" applyAlignment="1">
      <alignment horizontal="center" vertical="center" wrapText="1"/>
    </xf>
    <xf numFmtId="43" fontId="4" fillId="0" borderId="7" xfId="2" applyFont="1" applyBorder="1" applyAlignment="1">
      <alignment horizontal="center" vertical="center" wrapText="1"/>
    </xf>
    <xf numFmtId="43" fontId="4" fillId="0" borderId="8" xfId="2" applyFont="1" applyBorder="1" applyAlignment="1">
      <alignment horizontal="center" vertical="center" wrapText="1"/>
    </xf>
    <xf numFmtId="43" fontId="4" fillId="0" borderId="9" xfId="2" applyFont="1" applyBorder="1" applyAlignment="1">
      <alignment horizontal="center"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5" fillId="0" borderId="5" xfId="0" applyFont="1" applyBorder="1" applyAlignment="1">
      <alignment horizontal="right" vertical="center"/>
    </xf>
    <xf numFmtId="0" fontId="5" fillId="0" borderId="0" xfId="0" applyFont="1" applyBorder="1" applyAlignment="1">
      <alignment horizontal="right" vertical="center"/>
    </xf>
    <xf numFmtId="14" fontId="5" fillId="0" borderId="0" xfId="0" applyNumberFormat="1" applyFont="1" applyBorder="1" applyAlignment="1" applyProtection="1">
      <alignment horizontal="left" vertical="center" wrapText="1" indent="1"/>
      <protection locked="0"/>
    </xf>
    <xf numFmtId="14" fontId="5" fillId="0" borderId="6" xfId="0" applyNumberFormat="1" applyFont="1" applyBorder="1" applyAlignment="1" applyProtection="1">
      <alignment horizontal="left" vertical="center" wrapText="1" indent="1"/>
      <protection locked="0"/>
    </xf>
    <xf numFmtId="0" fontId="10" fillId="4" borderId="10" xfId="0" quotePrefix="1" applyFont="1" applyFill="1" applyBorder="1" applyAlignment="1">
      <alignment horizontal="right" vertical="center"/>
    </xf>
    <xf numFmtId="0" fontId="10" fillId="4" borderId="11" xfId="0" quotePrefix="1" applyFont="1" applyFill="1" applyBorder="1" applyAlignment="1">
      <alignment horizontal="right" vertical="center"/>
    </xf>
    <xf numFmtId="0" fontId="10" fillId="4" borderId="12" xfId="0" quotePrefix="1" applyFont="1" applyFill="1" applyBorder="1" applyAlignment="1">
      <alignment horizontal="right" vertical="center"/>
    </xf>
    <xf numFmtId="0" fontId="16" fillId="2" borderId="10" xfId="0" quotePrefix="1" applyFont="1" applyFill="1" applyBorder="1" applyAlignment="1">
      <alignment horizontal="center" vertical="center"/>
    </xf>
    <xf numFmtId="0" fontId="16" fillId="2" borderId="11" xfId="0" quotePrefix="1" applyFont="1" applyFill="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43" fontId="4" fillId="0" borderId="2" xfId="2" applyFont="1" applyFill="1" applyBorder="1" applyAlignment="1" applyProtection="1">
      <alignment horizontal="center" vertical="center" wrapText="1"/>
      <protection locked="0"/>
    </xf>
    <xf numFmtId="43" fontId="4" fillId="0" borderId="3" xfId="2" applyFont="1" applyFill="1" applyBorder="1" applyAlignment="1" applyProtection="1">
      <alignment horizontal="center" vertical="center" wrapText="1"/>
      <protection locked="0"/>
    </xf>
    <xf numFmtId="43" fontId="4" fillId="0" borderId="4" xfId="2" applyFont="1" applyFill="1" applyBorder="1" applyAlignment="1" applyProtection="1">
      <alignment horizontal="center" vertical="center" wrapText="1"/>
      <protection locked="0"/>
    </xf>
    <xf numFmtId="43" fontId="4" fillId="0" borderId="7" xfId="2" applyFont="1" applyFill="1" applyBorder="1" applyAlignment="1" applyProtection="1">
      <alignment horizontal="center" vertical="center" wrapText="1"/>
      <protection locked="0"/>
    </xf>
    <xf numFmtId="43" fontId="4" fillId="0" borderId="8" xfId="2" applyFont="1" applyFill="1" applyBorder="1" applyAlignment="1" applyProtection="1">
      <alignment horizontal="center" vertical="center" wrapText="1"/>
      <protection locked="0"/>
    </xf>
    <xf numFmtId="43" fontId="4" fillId="0" borderId="9" xfId="2" applyFont="1" applyFill="1" applyBorder="1" applyAlignment="1" applyProtection="1">
      <alignment horizontal="center" vertical="center" wrapText="1"/>
      <protection locked="0"/>
    </xf>
    <xf numFmtId="0" fontId="5"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14" fontId="1" fillId="0" borderId="0" xfId="0" applyNumberFormat="1" applyFont="1" applyAlignment="1" applyProtection="1">
      <alignment horizontal="center" vertical="center"/>
      <protection locked="0"/>
    </xf>
    <xf numFmtId="14" fontId="1" fillId="0" borderId="8" xfId="0" applyNumberFormat="1" applyFont="1" applyBorder="1" applyAlignment="1" applyProtection="1">
      <alignment horizontal="center" vertical="center"/>
      <protection locked="0"/>
    </xf>
    <xf numFmtId="165" fontId="4" fillId="0" borderId="25" xfId="0" applyNumberFormat="1" applyFont="1" applyBorder="1" applyAlignment="1" applyProtection="1">
      <alignment horizontal="center" vertical="center"/>
      <protection locked="0"/>
    </xf>
    <xf numFmtId="165" fontId="4" fillId="0" borderId="22" xfId="0" applyNumberFormat="1" applyFont="1" applyBorder="1" applyAlignment="1" applyProtection="1">
      <alignment horizontal="center" vertical="center"/>
      <protection locked="0"/>
    </xf>
    <xf numFmtId="165" fontId="4" fillId="0" borderId="26" xfId="0" applyNumberFormat="1"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6" xfId="0" applyFont="1" applyBorder="1" applyAlignment="1">
      <alignment horizontal="center" vertical="center" wrapText="1"/>
    </xf>
    <xf numFmtId="0" fontId="4" fillId="0" borderId="25" xfId="0" applyFont="1" applyBorder="1" applyAlignment="1">
      <alignment horizontal="left" vertical="center"/>
    </xf>
    <xf numFmtId="0" fontId="4" fillId="0" borderId="22" xfId="0" applyFont="1" applyBorder="1" applyAlignment="1">
      <alignment horizontal="left" vertical="center"/>
    </xf>
    <xf numFmtId="0" fontId="4" fillId="0" borderId="26"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164" fontId="4" fillId="0" borderId="25" xfId="0" applyNumberFormat="1" applyFont="1" applyBorder="1" applyAlignment="1">
      <alignment horizontal="center" vertical="center"/>
    </xf>
    <xf numFmtId="164" fontId="4" fillId="0" borderId="22" xfId="0" applyNumberFormat="1" applyFont="1" applyBorder="1" applyAlignment="1">
      <alignment horizontal="center" vertical="center"/>
    </xf>
    <xf numFmtId="164" fontId="4" fillId="0" borderId="26" xfId="0" applyNumberFormat="1" applyFont="1" applyBorder="1" applyAlignment="1">
      <alignment horizontal="center"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4" fillId="0" borderId="1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14" fontId="4" fillId="0" borderId="25" xfId="0" applyNumberFormat="1" applyFont="1" applyBorder="1" applyAlignment="1">
      <alignment horizontal="center" vertical="center"/>
    </xf>
    <xf numFmtId="14" fontId="4" fillId="0" borderId="26" xfId="0" applyNumberFormat="1" applyFont="1" applyBorder="1" applyAlignment="1">
      <alignment horizontal="center" vertical="center"/>
    </xf>
    <xf numFmtId="0" fontId="6" fillId="0" borderId="18" xfId="0" applyFont="1" applyBorder="1" applyAlignment="1">
      <alignment vertical="center"/>
    </xf>
    <xf numFmtId="0" fontId="6" fillId="0" borderId="3"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horizontal="left" vertical="center"/>
    </xf>
    <xf numFmtId="14" fontId="4" fillId="0" borderId="0" xfId="0" applyNumberFormat="1" applyFont="1" applyBorder="1" applyAlignment="1" applyProtection="1">
      <alignment horizontal="center" vertical="center"/>
      <protection locked="0"/>
    </xf>
    <xf numFmtId="14" fontId="4" fillId="0" borderId="8" xfId="0" applyNumberFormat="1" applyFont="1" applyBorder="1" applyAlignment="1" applyProtection="1">
      <alignment horizontal="center" vertical="center"/>
      <protection locked="0"/>
    </xf>
    <xf numFmtId="0" fontId="6" fillId="0" borderId="0" xfId="0" applyFont="1" applyBorder="1" applyAlignment="1">
      <alignment horizontal="center" vertical="center"/>
    </xf>
    <xf numFmtId="0" fontId="6" fillId="0" borderId="8" xfId="0" applyFont="1" applyBorder="1" applyAlignment="1">
      <alignment horizontal="center" vertical="center"/>
    </xf>
    <xf numFmtId="14" fontId="4" fillId="0" borderId="6" xfId="0" applyNumberFormat="1" applyFont="1" applyBorder="1" applyAlignment="1" applyProtection="1">
      <alignment horizontal="center" vertical="center"/>
      <protection locked="0"/>
    </xf>
    <xf numFmtId="14" fontId="4" fillId="0" borderId="9"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4" fontId="4" fillId="0" borderId="16" xfId="0" applyNumberFormat="1" applyFont="1" applyBorder="1" applyAlignment="1">
      <alignment horizontal="center" vertical="center"/>
    </xf>
    <xf numFmtId="14" fontId="4" fillId="0" borderId="8" xfId="0" applyNumberFormat="1" applyFont="1" applyBorder="1" applyAlignment="1">
      <alignment horizontal="center" vertical="center"/>
    </xf>
    <xf numFmtId="14" fontId="4" fillId="0" borderId="9" xfId="0" applyNumberFormat="1" applyFont="1" applyBorder="1" applyAlignment="1">
      <alignment horizontal="center" vertical="center"/>
    </xf>
    <xf numFmtId="14" fontId="4" fillId="0" borderId="22" xfId="0" applyNumberFormat="1" applyFont="1" applyBorder="1" applyAlignment="1">
      <alignment horizontal="center" vertical="center"/>
    </xf>
    <xf numFmtId="14" fontId="4" fillId="0" borderId="36" xfId="0" applyNumberFormat="1"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5" xfId="0" applyFont="1" applyBorder="1" applyAlignment="1">
      <alignment horizontal="center" vertical="center"/>
    </xf>
    <xf numFmtId="14" fontId="5" fillId="0" borderId="7" xfId="0" applyNumberFormat="1" applyFont="1" applyBorder="1" applyAlignment="1" applyProtection="1">
      <alignment horizontal="center" vertical="center"/>
      <protection locked="0"/>
    </xf>
    <xf numFmtId="14" fontId="5" fillId="0" borderId="37" xfId="0" applyNumberFormat="1" applyFont="1" applyBorder="1" applyAlignment="1" applyProtection="1">
      <alignment horizontal="center" vertical="center"/>
      <protection locked="0"/>
    </xf>
    <xf numFmtId="14" fontId="5" fillId="0" borderId="22" xfId="0" applyNumberFormat="1" applyFont="1" applyBorder="1" applyAlignment="1" applyProtection="1">
      <alignment horizontal="center" vertical="center"/>
      <protection locked="0"/>
    </xf>
    <xf numFmtId="14" fontId="5" fillId="0" borderId="26" xfId="0" applyNumberFormat="1"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6" xfId="0" applyFont="1" applyBorder="1" applyAlignment="1">
      <alignment horizontal="center" vertical="center" wrapText="1"/>
    </xf>
    <xf numFmtId="0" fontId="3" fillId="3" borderId="0" xfId="0" applyFont="1" applyFill="1" applyBorder="1" applyAlignment="1">
      <alignment horizontal="left" vertical="center" wrapText="1" indent="4"/>
    </xf>
    <xf numFmtId="0" fontId="3" fillId="3" borderId="6" xfId="0" applyFont="1" applyFill="1" applyBorder="1" applyAlignment="1">
      <alignment horizontal="left" vertical="center" wrapText="1" indent="4"/>
    </xf>
    <xf numFmtId="0" fontId="3" fillId="3" borderId="8" xfId="0" applyFont="1" applyFill="1" applyBorder="1" applyAlignment="1">
      <alignment horizontal="left" vertical="center" wrapText="1" indent="4"/>
    </xf>
    <xf numFmtId="0" fontId="3" fillId="3" borderId="9" xfId="0" applyFont="1" applyFill="1" applyBorder="1" applyAlignment="1">
      <alignment horizontal="left" vertical="center" wrapText="1" indent="4"/>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center" vertical="center"/>
    </xf>
    <xf numFmtId="14" fontId="4" fillId="0" borderId="24" xfId="0" applyNumberFormat="1" applyFont="1" applyBorder="1" applyAlignment="1">
      <alignment horizontal="center" vertical="center"/>
    </xf>
    <xf numFmtId="14" fontId="4" fillId="0" borderId="0"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4" fillId="0" borderId="5" xfId="0" applyNumberFormat="1"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9" xfId="0" applyFont="1" applyBorder="1" applyAlignment="1">
      <alignment horizontal="left" vertical="center"/>
    </xf>
    <xf numFmtId="14" fontId="4" fillId="0" borderId="16" xfId="0" applyNumberFormat="1" applyFont="1" applyBorder="1" applyAlignment="1" applyProtection="1">
      <alignment horizontal="center" vertical="center"/>
      <protection locked="0"/>
    </xf>
    <xf numFmtId="164" fontId="4" fillId="0" borderId="7" xfId="0" applyNumberFormat="1" applyFont="1" applyBorder="1" applyAlignment="1" applyProtection="1">
      <alignment horizontal="center" vertical="center"/>
      <protection locked="0"/>
    </xf>
    <xf numFmtId="164" fontId="4" fillId="0" borderId="8" xfId="0" applyNumberFormat="1" applyFont="1" applyBorder="1" applyAlignment="1" applyProtection="1">
      <alignment horizontal="center" vertical="center"/>
      <protection locked="0"/>
    </xf>
    <xf numFmtId="164" fontId="4" fillId="0" borderId="9" xfId="0" applyNumberFormat="1" applyFont="1" applyBorder="1" applyAlignment="1" applyProtection="1">
      <alignment horizontal="center" vertical="center"/>
      <protection locked="0"/>
    </xf>
    <xf numFmtId="0" fontId="6" fillId="0" borderId="0" xfId="0" applyFont="1" applyBorder="1" applyAlignment="1">
      <alignment horizontal="left" vertical="center"/>
    </xf>
    <xf numFmtId="0" fontId="6" fillId="0" borderId="17" xfId="0" applyFont="1" applyBorder="1" applyAlignment="1">
      <alignment horizontal="left" vertical="center"/>
    </xf>
    <xf numFmtId="167" fontId="4" fillId="0" borderId="7" xfId="0" applyNumberFormat="1" applyFont="1" applyBorder="1" applyAlignment="1">
      <alignment horizontal="center" vertical="center"/>
    </xf>
    <xf numFmtId="167" fontId="4" fillId="0" borderId="8" xfId="0" applyNumberFormat="1" applyFont="1" applyBorder="1" applyAlignment="1">
      <alignment horizontal="center" vertical="center"/>
    </xf>
    <xf numFmtId="167" fontId="4" fillId="0" borderId="19" xfId="0" applyNumberFormat="1" applyFont="1" applyBorder="1" applyAlignment="1">
      <alignment horizontal="center" vertical="center"/>
    </xf>
    <xf numFmtId="0" fontId="4" fillId="0" borderId="2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6" fillId="0" borderId="10" xfId="0" applyFont="1" applyBorder="1" applyAlignment="1">
      <alignment horizontal="lef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16" xfId="0" applyFont="1" applyBorder="1" applyAlignment="1">
      <alignment horizontal="center" vertical="center"/>
    </xf>
    <xf numFmtId="0" fontId="0" fillId="0" borderId="0" xfId="0" applyAlignment="1">
      <alignment horizontal="left" wrapText="1"/>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28575</xdr:colOff>
      <xdr:row>8</xdr:row>
      <xdr:rowOff>0</xdr:rowOff>
    </xdr:to>
    <xdr:pic>
      <xdr:nvPicPr>
        <xdr:cNvPr id="2" name="Picture 1">
          <a:extLst>
            <a:ext uri="{FF2B5EF4-FFF2-40B4-BE49-F238E27FC236}">
              <a16:creationId xmlns:a16="http://schemas.microsoft.com/office/drawing/2014/main" id="{F364C23D-4589-4EB0-9EDF-D9CB72DAEA92}"/>
            </a:ext>
          </a:extLst>
        </xdr:cNvPr>
        <xdr:cNvPicPr>
          <a:picLocks noChangeAspect="1"/>
        </xdr:cNvPicPr>
      </xdr:nvPicPr>
      <xdr:blipFill>
        <a:blip xmlns:r="http://schemas.openxmlformats.org/officeDocument/2006/relationships" r:embed="rId1"/>
        <a:stretch>
          <a:fillRect/>
        </a:stretch>
      </xdr:blipFill>
      <xdr:spPr>
        <a:xfrm>
          <a:off x="0" y="0"/>
          <a:ext cx="1714500" cy="1714500"/>
        </a:xfrm>
        <a:prstGeom prst="rect">
          <a:avLst/>
        </a:prstGeom>
      </xdr:spPr>
    </xdr:pic>
    <xdr:clientData/>
  </xdr:twoCellAnchor>
  <xdr:twoCellAnchor editAs="oneCell">
    <xdr:from>
      <xdr:col>0</xdr:col>
      <xdr:colOff>0</xdr:colOff>
      <xdr:row>96</xdr:row>
      <xdr:rowOff>9525</xdr:rowOff>
    </xdr:from>
    <xdr:to>
      <xdr:col>5</xdr:col>
      <xdr:colOff>66675</xdr:colOff>
      <xdr:row>103</xdr:row>
      <xdr:rowOff>28575</xdr:rowOff>
    </xdr:to>
    <xdr:pic>
      <xdr:nvPicPr>
        <xdr:cNvPr id="6" name="Picture 5">
          <a:extLst>
            <a:ext uri="{FF2B5EF4-FFF2-40B4-BE49-F238E27FC236}">
              <a16:creationId xmlns:a16="http://schemas.microsoft.com/office/drawing/2014/main" id="{47CA932B-6A57-4277-8B5D-3A266A8DB7FF}"/>
            </a:ext>
          </a:extLst>
        </xdr:cNvPr>
        <xdr:cNvPicPr>
          <a:picLocks noChangeAspect="1"/>
        </xdr:cNvPicPr>
      </xdr:nvPicPr>
      <xdr:blipFill>
        <a:blip xmlns:r="http://schemas.openxmlformats.org/officeDocument/2006/relationships" r:embed="rId1"/>
        <a:stretch>
          <a:fillRect/>
        </a:stretch>
      </xdr:blipFill>
      <xdr:spPr>
        <a:xfrm>
          <a:off x="0" y="19107150"/>
          <a:ext cx="1752600" cy="1752600"/>
        </a:xfrm>
        <a:prstGeom prst="rect">
          <a:avLst/>
        </a:prstGeom>
      </xdr:spPr>
    </xdr:pic>
    <xdr:clientData/>
  </xdr:twoCellAnchor>
  <xdr:twoCellAnchor editAs="oneCell">
    <xdr:from>
      <xdr:col>0</xdr:col>
      <xdr:colOff>0</xdr:colOff>
      <xdr:row>133</xdr:row>
      <xdr:rowOff>9525</xdr:rowOff>
    </xdr:from>
    <xdr:to>
      <xdr:col>3</xdr:col>
      <xdr:colOff>28575</xdr:colOff>
      <xdr:row>137</xdr:row>
      <xdr:rowOff>28575</xdr:rowOff>
    </xdr:to>
    <xdr:pic>
      <xdr:nvPicPr>
        <xdr:cNvPr id="7" name="Picture 6">
          <a:extLst>
            <a:ext uri="{FF2B5EF4-FFF2-40B4-BE49-F238E27FC236}">
              <a16:creationId xmlns:a16="http://schemas.microsoft.com/office/drawing/2014/main" id="{05E9CB72-591C-4B50-82F9-527A0B94C1B5}"/>
            </a:ext>
          </a:extLst>
        </xdr:cNvPr>
        <xdr:cNvPicPr>
          <a:picLocks noChangeAspect="1"/>
        </xdr:cNvPicPr>
      </xdr:nvPicPr>
      <xdr:blipFill>
        <a:blip xmlns:r="http://schemas.openxmlformats.org/officeDocument/2006/relationships" r:embed="rId1"/>
        <a:stretch>
          <a:fillRect/>
        </a:stretch>
      </xdr:blipFill>
      <xdr:spPr>
        <a:xfrm>
          <a:off x="0" y="28079700"/>
          <a:ext cx="1009650" cy="1009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3"/>
  <sheetViews>
    <sheetView tabSelected="1" topLeftCell="A193" workbookViewId="0">
      <selection activeCell="S1" sqref="S1"/>
    </sheetView>
  </sheetViews>
  <sheetFormatPr defaultColWidth="9.1796875" defaultRowHeight="13.5" x14ac:dyDescent="0.25"/>
  <cols>
    <col min="1" max="2" width="4.7265625" style="1" customWidth="1"/>
    <col min="3" max="5" width="5.26953125" style="1" customWidth="1"/>
    <col min="6" max="6" width="9.1796875" style="1"/>
    <col min="7" max="7" width="1.7265625" style="1" customWidth="1"/>
    <col min="8" max="9" width="4.26953125" style="1" customWidth="1"/>
    <col min="10" max="12" width="6.26953125" style="1" customWidth="1"/>
    <col min="13" max="13" width="9.1796875" style="1"/>
    <col min="14" max="14" width="8.7265625" style="1" customWidth="1"/>
    <col min="15" max="15" width="1.7265625" style="1" customWidth="1"/>
    <col min="16" max="18" width="5.7265625" style="1" customWidth="1"/>
    <col min="19" max="16384" width="9.1796875" style="1"/>
  </cols>
  <sheetData>
    <row r="1" spans="1:18" ht="14.25" customHeight="1" x14ac:dyDescent="0.25">
      <c r="A1" s="6"/>
      <c r="B1" s="25"/>
      <c r="C1" s="7"/>
      <c r="D1" s="7"/>
      <c r="E1" s="8"/>
      <c r="F1" s="155" t="s">
        <v>374</v>
      </c>
      <c r="G1" s="156"/>
      <c r="H1" s="156"/>
      <c r="I1" s="156"/>
      <c r="J1" s="156"/>
      <c r="K1" s="156"/>
      <c r="L1" s="156"/>
      <c r="M1" s="156"/>
      <c r="N1" s="156"/>
      <c r="O1" s="156"/>
      <c r="P1" s="156"/>
      <c r="Q1" s="156"/>
      <c r="R1" s="157"/>
    </row>
    <row r="2" spans="1:18" ht="14.25" customHeight="1" x14ac:dyDescent="0.25">
      <c r="A2" s="9"/>
      <c r="B2" s="4"/>
      <c r="C2" s="10"/>
      <c r="D2" s="10"/>
      <c r="E2" s="11"/>
      <c r="F2" s="158"/>
      <c r="G2" s="159"/>
      <c r="H2" s="159"/>
      <c r="I2" s="159"/>
      <c r="J2" s="159"/>
      <c r="K2" s="159"/>
      <c r="L2" s="159"/>
      <c r="M2" s="159"/>
      <c r="N2" s="159"/>
      <c r="O2" s="159"/>
      <c r="P2" s="159"/>
      <c r="Q2" s="159"/>
      <c r="R2" s="160"/>
    </row>
    <row r="3" spans="1:18" x14ac:dyDescent="0.25">
      <c r="A3" s="9"/>
      <c r="B3" s="4"/>
      <c r="C3" s="10"/>
      <c r="D3" s="10"/>
      <c r="E3" s="11"/>
      <c r="F3" s="158"/>
      <c r="G3" s="159"/>
      <c r="H3" s="159"/>
      <c r="I3" s="159"/>
      <c r="J3" s="159"/>
      <c r="K3" s="159"/>
      <c r="L3" s="159"/>
      <c r="M3" s="159"/>
      <c r="N3" s="159"/>
      <c r="O3" s="159"/>
      <c r="P3" s="159"/>
      <c r="Q3" s="159"/>
      <c r="R3" s="160"/>
    </row>
    <row r="4" spans="1:18" x14ac:dyDescent="0.25">
      <c r="A4" s="9"/>
      <c r="B4" s="4"/>
      <c r="C4" s="4"/>
      <c r="D4" s="4"/>
      <c r="E4" s="12"/>
      <c r="F4" s="161"/>
      <c r="G4" s="162"/>
      <c r="H4" s="162"/>
      <c r="I4" s="162"/>
      <c r="J4" s="162"/>
      <c r="K4" s="162"/>
      <c r="L4" s="162"/>
      <c r="M4" s="162"/>
      <c r="N4" s="162"/>
      <c r="O4" s="162"/>
      <c r="P4" s="162"/>
      <c r="Q4" s="162"/>
      <c r="R4" s="163"/>
    </row>
    <row r="5" spans="1:18" ht="20.149999999999999" customHeight="1" x14ac:dyDescent="0.25">
      <c r="A5" s="9"/>
      <c r="B5" s="4"/>
      <c r="C5" s="4"/>
      <c r="D5" s="4"/>
      <c r="E5" s="12"/>
      <c r="F5" s="5"/>
      <c r="G5" s="26"/>
      <c r="H5" s="16"/>
      <c r="I5" s="16"/>
      <c r="J5" s="16"/>
      <c r="K5" s="16"/>
      <c r="L5" s="72" t="s">
        <v>288</v>
      </c>
      <c r="M5" s="263"/>
      <c r="N5" s="264"/>
      <c r="O5" s="73"/>
      <c r="P5" s="74" t="s">
        <v>287</v>
      </c>
      <c r="Q5" s="16"/>
      <c r="R5" s="17"/>
    </row>
    <row r="6" spans="1:18" ht="20.149999999999999" customHeight="1" x14ac:dyDescent="0.25">
      <c r="A6" s="9"/>
      <c r="B6" s="4"/>
      <c r="C6" s="4"/>
      <c r="D6" s="4"/>
      <c r="E6" s="12"/>
      <c r="F6" s="5"/>
      <c r="G6" s="26"/>
      <c r="H6" s="16"/>
      <c r="I6" s="16"/>
      <c r="J6" s="16"/>
      <c r="K6" s="16"/>
      <c r="L6" s="72" t="s">
        <v>289</v>
      </c>
      <c r="M6" s="263"/>
      <c r="N6" s="264"/>
      <c r="O6" s="22"/>
      <c r="P6" s="74" t="s">
        <v>287</v>
      </c>
      <c r="Q6" s="16"/>
      <c r="R6" s="17"/>
    </row>
    <row r="7" spans="1:18" ht="20.149999999999999" customHeight="1" x14ac:dyDescent="0.25">
      <c r="F7" s="18"/>
      <c r="G7" s="16"/>
      <c r="H7" s="16"/>
      <c r="I7" s="71"/>
      <c r="J7" s="72" t="s">
        <v>16</v>
      </c>
      <c r="K7" s="271"/>
      <c r="L7" s="271"/>
      <c r="M7" s="271"/>
      <c r="N7" s="273" t="s">
        <v>17</v>
      </c>
      <c r="O7" s="273"/>
      <c r="P7" s="271"/>
      <c r="Q7" s="271"/>
      <c r="R7" s="272"/>
    </row>
    <row r="8" spans="1:18" ht="20.149999999999999" customHeight="1" x14ac:dyDescent="0.25">
      <c r="A8" s="274"/>
      <c r="B8" s="275"/>
      <c r="C8" s="275"/>
      <c r="D8" s="275"/>
      <c r="E8" s="276"/>
      <c r="F8" s="252" t="s">
        <v>376</v>
      </c>
      <c r="G8" s="253"/>
      <c r="H8" s="253"/>
      <c r="I8" s="253"/>
      <c r="J8" s="253"/>
      <c r="K8" s="253"/>
      <c r="L8" s="253"/>
      <c r="M8" s="253"/>
      <c r="N8" s="253"/>
      <c r="O8" s="253"/>
      <c r="P8" s="253"/>
      <c r="Q8" s="253"/>
      <c r="R8" s="254"/>
    </row>
    <row r="9" spans="1:18" ht="15" customHeight="1" x14ac:dyDescent="0.25">
      <c r="A9" s="265" t="s">
        <v>375</v>
      </c>
      <c r="B9" s="266"/>
      <c r="C9" s="266"/>
      <c r="D9" s="266"/>
      <c r="E9" s="266"/>
      <c r="F9" s="266"/>
      <c r="G9" s="266"/>
      <c r="H9" s="266"/>
      <c r="I9" s="266"/>
      <c r="J9" s="266"/>
      <c r="K9" s="266"/>
      <c r="L9" s="266"/>
      <c r="M9" s="266"/>
      <c r="N9" s="266"/>
      <c r="O9" s="266"/>
      <c r="P9" s="266"/>
      <c r="Q9" s="266"/>
      <c r="R9" s="267"/>
    </row>
    <row r="10" spans="1:18" ht="15" customHeight="1" x14ac:dyDescent="0.25">
      <c r="A10" s="268"/>
      <c r="B10" s="269"/>
      <c r="C10" s="269"/>
      <c r="D10" s="269"/>
      <c r="E10" s="269"/>
      <c r="F10" s="269"/>
      <c r="G10" s="269"/>
      <c r="H10" s="269"/>
      <c r="I10" s="269"/>
      <c r="J10" s="269"/>
      <c r="K10" s="269"/>
      <c r="L10" s="269"/>
      <c r="M10" s="269"/>
      <c r="N10" s="269"/>
      <c r="O10" s="269"/>
      <c r="P10" s="269"/>
      <c r="Q10" s="269"/>
      <c r="R10" s="270"/>
    </row>
    <row r="11" spans="1:18" ht="15" customHeight="1" x14ac:dyDescent="0.25">
      <c r="A11" s="268"/>
      <c r="B11" s="269"/>
      <c r="C11" s="269"/>
      <c r="D11" s="269"/>
      <c r="E11" s="269"/>
      <c r="F11" s="269"/>
      <c r="G11" s="269"/>
      <c r="H11" s="269"/>
      <c r="I11" s="269"/>
      <c r="J11" s="269"/>
      <c r="K11" s="269"/>
      <c r="L11" s="269"/>
      <c r="M11" s="269"/>
      <c r="N11" s="269"/>
      <c r="O11" s="269"/>
      <c r="P11" s="269"/>
      <c r="Q11" s="269"/>
      <c r="R11" s="270"/>
    </row>
    <row r="12" spans="1:18" ht="20.149999999999999" customHeight="1" x14ac:dyDescent="0.25">
      <c r="A12" s="130" t="s">
        <v>18</v>
      </c>
      <c r="B12" s="131"/>
      <c r="C12" s="131"/>
      <c r="D12" s="131"/>
      <c r="E12" s="131"/>
      <c r="F12" s="131"/>
      <c r="G12" s="131"/>
      <c r="H12" s="131"/>
      <c r="I12" s="131"/>
      <c r="J12" s="131"/>
      <c r="K12" s="131"/>
      <c r="L12" s="131"/>
      <c r="M12" s="131"/>
      <c r="N12" s="131"/>
      <c r="O12" s="131"/>
      <c r="P12" s="131"/>
      <c r="Q12" s="131"/>
      <c r="R12" s="132"/>
    </row>
    <row r="13" spans="1:18" s="2" customFormat="1" ht="25" customHeight="1" x14ac:dyDescent="0.3">
      <c r="A13" s="13"/>
      <c r="B13" s="14"/>
      <c r="C13" s="14"/>
      <c r="D13" s="14"/>
      <c r="E13" s="15" t="s">
        <v>8</v>
      </c>
      <c r="F13" s="258"/>
      <c r="G13" s="259"/>
      <c r="H13" s="259"/>
      <c r="I13" s="259"/>
      <c r="J13" s="259"/>
      <c r="K13" s="259"/>
      <c r="L13" s="259"/>
      <c r="M13" s="260"/>
      <c r="N13" s="114" t="s">
        <v>359</v>
      </c>
      <c r="O13" s="116"/>
      <c r="P13" s="261" t="str">
        <f>IF(F13="","",VLOOKUP(F13,dropdowns!$C$1:$F$64,2,FALSE))</f>
        <v/>
      </c>
      <c r="Q13" s="261"/>
      <c r="R13" s="262"/>
    </row>
    <row r="14" spans="1:18" s="2" customFormat="1" ht="25" customHeight="1" x14ac:dyDescent="0.3">
      <c r="A14" s="241" t="s">
        <v>123</v>
      </c>
      <c r="B14" s="242"/>
      <c r="C14" s="242"/>
      <c r="D14" s="242"/>
      <c r="E14" s="243"/>
      <c r="F14" s="255"/>
      <c r="G14" s="256"/>
      <c r="H14" s="256"/>
      <c r="I14" s="256"/>
      <c r="J14" s="256"/>
      <c r="K14" s="256"/>
      <c r="L14" s="256"/>
      <c r="M14" s="256"/>
      <c r="N14" s="256"/>
      <c r="O14" s="256"/>
      <c r="P14" s="256"/>
      <c r="Q14" s="256"/>
      <c r="R14" s="257"/>
    </row>
    <row r="15" spans="1:18" s="2" customFormat="1" ht="25" customHeight="1" x14ac:dyDescent="0.3">
      <c r="A15" s="241" t="s">
        <v>9</v>
      </c>
      <c r="B15" s="242"/>
      <c r="C15" s="242"/>
      <c r="D15" s="242"/>
      <c r="E15" s="243"/>
      <c r="F15" s="294"/>
      <c r="G15" s="279"/>
      <c r="H15" s="279"/>
      <c r="I15" s="279"/>
      <c r="J15" s="279"/>
      <c r="K15" s="279"/>
      <c r="L15" s="279"/>
      <c r="M15" s="279"/>
      <c r="N15" s="279"/>
      <c r="O15" s="279"/>
      <c r="P15" s="279"/>
      <c r="Q15" s="279"/>
      <c r="R15" s="280"/>
    </row>
    <row r="16" spans="1:18" s="2" customFormat="1" ht="25" customHeight="1" x14ac:dyDescent="0.3">
      <c r="A16" s="241" t="s">
        <v>14</v>
      </c>
      <c r="B16" s="242"/>
      <c r="C16" s="242"/>
      <c r="D16" s="242"/>
      <c r="E16" s="243"/>
      <c r="F16" s="277"/>
      <c r="G16" s="278"/>
      <c r="H16" s="279"/>
      <c r="I16" s="279"/>
      <c r="J16" s="279"/>
      <c r="K16" s="279"/>
      <c r="L16" s="279"/>
      <c r="M16" s="280"/>
      <c r="N16" s="114" t="s">
        <v>13</v>
      </c>
      <c r="O16" s="116"/>
      <c r="P16" s="281"/>
      <c r="Q16" s="281"/>
      <c r="R16" s="282"/>
    </row>
    <row r="17" spans="1:18" s="2" customFormat="1" ht="25" customHeight="1" x14ac:dyDescent="0.3">
      <c r="A17" s="241" t="s">
        <v>10</v>
      </c>
      <c r="B17" s="242"/>
      <c r="C17" s="242"/>
      <c r="D17" s="242"/>
      <c r="E17" s="243"/>
      <c r="F17" s="294"/>
      <c r="G17" s="279"/>
      <c r="H17" s="279"/>
      <c r="I17" s="279"/>
      <c r="J17" s="279"/>
      <c r="K17" s="279"/>
      <c r="L17" s="279"/>
      <c r="M17" s="279"/>
      <c r="N17" s="279"/>
      <c r="O17" s="279"/>
      <c r="P17" s="279"/>
      <c r="Q17" s="279"/>
      <c r="R17" s="280"/>
    </row>
    <row r="18" spans="1:18" s="2" customFormat="1" ht="25" customHeight="1" x14ac:dyDescent="0.3">
      <c r="A18" s="309" t="s">
        <v>15</v>
      </c>
      <c r="B18" s="310"/>
      <c r="C18" s="310"/>
      <c r="D18" s="310"/>
      <c r="E18" s="311"/>
      <c r="F18" s="277"/>
      <c r="G18" s="278"/>
      <c r="H18" s="279"/>
      <c r="I18" s="279"/>
      <c r="J18" s="279"/>
      <c r="K18" s="279"/>
      <c r="L18" s="279"/>
      <c r="M18" s="280"/>
      <c r="N18" s="114" t="s">
        <v>13</v>
      </c>
      <c r="O18" s="116"/>
      <c r="P18" s="295"/>
      <c r="Q18" s="295"/>
      <c r="R18" s="296"/>
    </row>
    <row r="19" spans="1:18" s="2" customFormat="1" ht="20.149999999999999" customHeight="1" x14ac:dyDescent="0.3">
      <c r="A19" s="130" t="s">
        <v>19</v>
      </c>
      <c r="B19" s="131"/>
      <c r="C19" s="131"/>
      <c r="D19" s="131"/>
      <c r="E19" s="131"/>
      <c r="F19" s="131"/>
      <c r="G19" s="131"/>
      <c r="H19" s="131"/>
      <c r="I19" s="131"/>
      <c r="J19" s="131"/>
      <c r="K19" s="131"/>
      <c r="L19" s="131"/>
      <c r="M19" s="131"/>
      <c r="N19" s="131"/>
      <c r="O19" s="131"/>
      <c r="P19" s="131"/>
      <c r="Q19" s="131"/>
      <c r="R19" s="132"/>
    </row>
    <row r="20" spans="1:18" s="2" customFormat="1" ht="25" customHeight="1" x14ac:dyDescent="0.3">
      <c r="A20" s="303" t="s">
        <v>20</v>
      </c>
      <c r="B20" s="304"/>
      <c r="C20" s="304"/>
      <c r="D20" s="304"/>
      <c r="E20" s="305"/>
      <c r="F20" s="321"/>
      <c r="G20" s="322"/>
      <c r="H20" s="259"/>
      <c r="I20" s="259"/>
      <c r="J20" s="259"/>
      <c r="K20" s="259"/>
      <c r="L20" s="259"/>
      <c r="M20" s="260"/>
      <c r="N20" s="317" t="s">
        <v>291</v>
      </c>
      <c r="O20" s="116"/>
      <c r="P20" s="323"/>
      <c r="Q20" s="323"/>
      <c r="R20" s="324"/>
    </row>
    <row r="21" spans="1:18" s="2" customFormat="1" ht="25" customHeight="1" x14ac:dyDescent="0.3">
      <c r="A21" s="241" t="s">
        <v>123</v>
      </c>
      <c r="B21" s="242"/>
      <c r="C21" s="242"/>
      <c r="D21" s="242"/>
      <c r="E21" s="243"/>
      <c r="F21" s="294"/>
      <c r="G21" s="279"/>
      <c r="H21" s="279"/>
      <c r="I21" s="279"/>
      <c r="J21" s="279"/>
      <c r="K21" s="279"/>
      <c r="L21" s="279"/>
      <c r="M21" s="279"/>
      <c r="N21" s="279"/>
      <c r="O21" s="279"/>
      <c r="P21" s="279"/>
      <c r="Q21" s="279"/>
      <c r="R21" s="280"/>
    </row>
    <row r="22" spans="1:18" ht="25" customHeight="1" x14ac:dyDescent="0.25">
      <c r="A22" s="241" t="s">
        <v>13</v>
      </c>
      <c r="B22" s="242"/>
      <c r="C22" s="312"/>
      <c r="D22" s="313"/>
      <c r="E22" s="313"/>
      <c r="F22" s="314"/>
      <c r="G22" s="241" t="s">
        <v>290</v>
      </c>
      <c r="H22" s="242"/>
      <c r="I22" s="242"/>
      <c r="J22" s="242"/>
      <c r="K22" s="242"/>
      <c r="L22" s="242"/>
      <c r="M22" s="242"/>
      <c r="N22" s="242"/>
      <c r="O22" s="243"/>
      <c r="P22" s="325"/>
      <c r="Q22" s="326"/>
      <c r="R22" s="327"/>
    </row>
    <row r="23" spans="1:18" ht="25" customHeight="1" x14ac:dyDescent="0.25">
      <c r="A23" s="114"/>
      <c r="B23" s="115"/>
      <c r="C23" s="115"/>
      <c r="D23" s="115"/>
      <c r="E23" s="115"/>
      <c r="F23" s="115"/>
      <c r="G23" s="115"/>
      <c r="H23" s="115"/>
      <c r="I23" s="115"/>
      <c r="J23" s="115"/>
      <c r="K23" s="115"/>
      <c r="L23" s="66" t="s">
        <v>261</v>
      </c>
      <c r="M23" s="114" t="s">
        <v>262</v>
      </c>
      <c r="N23" s="115"/>
      <c r="O23" s="116"/>
      <c r="P23" s="244" t="s">
        <v>122</v>
      </c>
      <c r="Q23" s="244"/>
      <c r="R23" s="244"/>
    </row>
    <row r="24" spans="1:18" ht="25" customHeight="1" x14ac:dyDescent="0.25">
      <c r="A24" s="167" t="s">
        <v>21</v>
      </c>
      <c r="B24" s="315"/>
      <c r="C24" s="315"/>
      <c r="D24" s="316"/>
      <c r="E24" s="118"/>
      <c r="F24" s="119"/>
      <c r="G24" s="167" t="s">
        <v>267</v>
      </c>
      <c r="H24" s="168"/>
      <c r="I24" s="168"/>
      <c r="J24" s="168"/>
      <c r="K24" s="168"/>
      <c r="L24" s="67"/>
      <c r="M24" s="117"/>
      <c r="N24" s="118"/>
      <c r="O24" s="119"/>
      <c r="P24" s="164"/>
      <c r="Q24" s="165"/>
      <c r="R24" s="166"/>
    </row>
    <row r="25" spans="1:18" ht="25" customHeight="1" x14ac:dyDescent="0.25">
      <c r="A25" s="167" t="s">
        <v>22</v>
      </c>
      <c r="B25" s="315"/>
      <c r="C25" s="315"/>
      <c r="D25" s="164" t="str">
        <f>IF(D24="","",D24+(365.25*17))</f>
        <v/>
      </c>
      <c r="E25" s="165"/>
      <c r="F25" s="166"/>
      <c r="G25" s="189" t="s">
        <v>24</v>
      </c>
      <c r="H25" s="168"/>
      <c r="I25" s="168"/>
      <c r="J25" s="168"/>
      <c r="K25" s="168"/>
      <c r="L25" s="67"/>
      <c r="M25" s="117"/>
      <c r="N25" s="118"/>
      <c r="O25" s="119"/>
      <c r="P25" s="164"/>
      <c r="Q25" s="165"/>
      <c r="R25" s="166"/>
    </row>
    <row r="26" spans="1:18" ht="25" customHeight="1" x14ac:dyDescent="0.25">
      <c r="A26" s="167" t="s">
        <v>23</v>
      </c>
      <c r="B26" s="315"/>
      <c r="C26" s="315"/>
      <c r="D26" s="164" t="str">
        <f>IF(D24="","",D24+(365.25*18.5))</f>
        <v/>
      </c>
      <c r="E26" s="165"/>
      <c r="F26" s="166"/>
      <c r="G26" s="189" t="s">
        <v>25</v>
      </c>
      <c r="H26" s="168"/>
      <c r="I26" s="168"/>
      <c r="J26" s="168"/>
      <c r="K26" s="168"/>
      <c r="L26" s="67"/>
      <c r="M26" s="117"/>
      <c r="N26" s="118"/>
      <c r="O26" s="119"/>
      <c r="P26" s="164"/>
      <c r="Q26" s="165"/>
      <c r="R26" s="166"/>
    </row>
    <row r="27" spans="1:18" ht="20.149999999999999" customHeight="1" x14ac:dyDescent="0.25">
      <c r="A27" s="130" t="s">
        <v>26</v>
      </c>
      <c r="B27" s="131"/>
      <c r="C27" s="131"/>
      <c r="D27" s="131"/>
      <c r="E27" s="131"/>
      <c r="F27" s="131"/>
      <c r="G27" s="131"/>
      <c r="H27" s="131"/>
      <c r="I27" s="131"/>
      <c r="J27" s="131"/>
      <c r="K27" s="131"/>
      <c r="L27" s="131"/>
      <c r="M27" s="131"/>
      <c r="N27" s="131"/>
      <c r="O27" s="131"/>
      <c r="P27" s="131"/>
      <c r="Q27" s="131"/>
      <c r="R27" s="132"/>
    </row>
    <row r="28" spans="1:18" ht="25" customHeight="1" x14ac:dyDescent="0.25">
      <c r="A28" s="306" t="s">
        <v>27</v>
      </c>
      <c r="B28" s="307"/>
      <c r="C28" s="307"/>
      <c r="D28" s="307"/>
      <c r="E28" s="308"/>
      <c r="F28" s="337"/>
      <c r="G28" s="338"/>
      <c r="H28" s="338"/>
      <c r="I28" s="339"/>
      <c r="J28" s="297" t="str">
        <f>IF(F28="","",VLOOKUP(F28,dropdowns!$I$1:$O$2,2,FALSE))</f>
        <v/>
      </c>
      <c r="K28" s="298"/>
      <c r="L28" s="298"/>
      <c r="M28" s="298"/>
      <c r="N28" s="298"/>
      <c r="O28" s="298"/>
      <c r="P28" s="298"/>
      <c r="Q28" s="298"/>
      <c r="R28" s="299"/>
    </row>
    <row r="29" spans="1:18" ht="25" customHeight="1" x14ac:dyDescent="0.25">
      <c r="A29" s="334" t="s">
        <v>31</v>
      </c>
      <c r="B29" s="335"/>
      <c r="C29" s="335"/>
      <c r="D29" s="335"/>
      <c r="E29" s="335"/>
      <c r="F29" s="335"/>
      <c r="G29" s="335"/>
      <c r="H29" s="335"/>
      <c r="I29" s="336"/>
      <c r="J29" s="300"/>
      <c r="K29" s="301"/>
      <c r="L29" s="301"/>
      <c r="M29" s="301"/>
      <c r="N29" s="301"/>
      <c r="O29" s="301"/>
      <c r="P29" s="301"/>
      <c r="Q29" s="301"/>
      <c r="R29" s="302"/>
    </row>
    <row r="30" spans="1:18" ht="25" customHeight="1" x14ac:dyDescent="0.25">
      <c r="A30" s="303" t="s">
        <v>33</v>
      </c>
      <c r="B30" s="304"/>
      <c r="C30" s="304"/>
      <c r="D30" s="304"/>
      <c r="E30" s="305"/>
      <c r="F30" s="294"/>
      <c r="G30" s="279"/>
      <c r="H30" s="279"/>
      <c r="I30" s="279"/>
      <c r="J30" s="279"/>
      <c r="K30" s="279"/>
      <c r="L30" s="279"/>
      <c r="M30" s="279"/>
      <c r="N30" s="280"/>
      <c r="O30" s="318" t="str">
        <f>IF(F30="","",VLOOKUP(F30,dropdowns!$P$1:$Q$2,2,FALSE))</f>
        <v/>
      </c>
      <c r="P30" s="319"/>
      <c r="Q30" s="319"/>
      <c r="R30" s="320"/>
    </row>
    <row r="31" spans="1:18" ht="25" customHeight="1" x14ac:dyDescent="0.25">
      <c r="A31" s="303" t="s">
        <v>39</v>
      </c>
      <c r="B31" s="304"/>
      <c r="C31" s="304"/>
      <c r="D31" s="304"/>
      <c r="E31" s="305"/>
      <c r="F31" s="340"/>
      <c r="G31" s="341"/>
      <c r="H31" s="341"/>
      <c r="I31" s="342"/>
      <c r="J31" s="114" t="s">
        <v>38</v>
      </c>
      <c r="K31" s="116"/>
      <c r="L31" s="164"/>
      <c r="M31" s="166"/>
      <c r="N31" s="328"/>
      <c r="O31" s="329"/>
      <c r="P31" s="329"/>
      <c r="Q31" s="329"/>
      <c r="R31" s="330"/>
    </row>
    <row r="32" spans="1:18" ht="25" customHeight="1" x14ac:dyDescent="0.25">
      <c r="A32" s="263"/>
      <c r="B32" s="264"/>
      <c r="C32" s="331" t="s">
        <v>249</v>
      </c>
      <c r="D32" s="332"/>
      <c r="E32" s="332"/>
      <c r="F32" s="332"/>
      <c r="G32" s="332"/>
      <c r="H32" s="332"/>
      <c r="I32" s="332"/>
      <c r="J32" s="332"/>
      <c r="K32" s="332"/>
      <c r="L32" s="332"/>
      <c r="M32" s="332"/>
      <c r="N32" s="332"/>
      <c r="O32" s="332"/>
      <c r="P32" s="332"/>
      <c r="Q32" s="332"/>
      <c r="R32" s="333"/>
    </row>
    <row r="33" spans="1:18" ht="20.149999999999999" customHeight="1" x14ac:dyDescent="0.25">
      <c r="A33" s="172" t="str">
        <f>IF(A32="","",IF(A32="No","",VLOOKUP(A32,dropdowns!$S$1:$AB$2,2,FALSE)))</f>
        <v/>
      </c>
      <c r="B33" s="173"/>
      <c r="C33" s="173"/>
      <c r="D33" s="173"/>
      <c r="E33" s="173"/>
      <c r="F33" s="173"/>
      <c r="G33" s="173"/>
      <c r="H33" s="173"/>
      <c r="I33" s="173"/>
      <c r="J33" s="173"/>
      <c r="K33" s="173"/>
      <c r="L33" s="173"/>
      <c r="M33" s="173"/>
      <c r="N33" s="173"/>
      <c r="O33" s="173"/>
      <c r="P33" s="173"/>
      <c r="Q33" s="173"/>
      <c r="R33" s="174"/>
    </row>
    <row r="34" spans="1:18" ht="20.149999999999999" customHeight="1" x14ac:dyDescent="0.25">
      <c r="A34" s="175"/>
      <c r="B34" s="176"/>
      <c r="C34" s="176"/>
      <c r="D34" s="176"/>
      <c r="E34" s="176"/>
      <c r="F34" s="176"/>
      <c r="G34" s="176"/>
      <c r="H34" s="176"/>
      <c r="I34" s="176"/>
      <c r="J34" s="176"/>
      <c r="K34" s="176"/>
      <c r="L34" s="176"/>
      <c r="M34" s="176"/>
      <c r="N34" s="176"/>
      <c r="O34" s="176"/>
      <c r="P34" s="176"/>
      <c r="Q34" s="176"/>
      <c r="R34" s="177"/>
    </row>
    <row r="35" spans="1:18" ht="20.149999999999999" customHeight="1" x14ac:dyDescent="0.25">
      <c r="A35" s="178"/>
      <c r="B35" s="179"/>
      <c r="C35" s="179"/>
      <c r="D35" s="179"/>
      <c r="E35" s="179"/>
      <c r="F35" s="179"/>
      <c r="G35" s="179"/>
      <c r="H35" s="179"/>
      <c r="I35" s="179"/>
      <c r="J35" s="179"/>
      <c r="K35" s="179"/>
      <c r="L35" s="179"/>
      <c r="M35" s="179"/>
      <c r="N35" s="179"/>
      <c r="O35" s="179"/>
      <c r="P35" s="179"/>
      <c r="Q35" s="179"/>
      <c r="R35" s="180"/>
    </row>
    <row r="36" spans="1:18" ht="15" customHeight="1" x14ac:dyDescent="0.25">
      <c r="A36" s="133" t="s">
        <v>360</v>
      </c>
      <c r="B36" s="134"/>
      <c r="C36" s="134"/>
      <c r="D36" s="134"/>
      <c r="E36" s="134"/>
      <c r="F36" s="134"/>
      <c r="G36" s="134"/>
      <c r="H36" s="134"/>
      <c r="I36" s="134"/>
      <c r="J36" s="134"/>
      <c r="K36" s="134"/>
      <c r="L36" s="134"/>
      <c r="M36" s="134"/>
      <c r="N36" s="134"/>
      <c r="O36" s="134"/>
      <c r="P36" s="134"/>
      <c r="Q36" s="134"/>
      <c r="R36" s="135"/>
    </row>
    <row r="37" spans="1:18" ht="5.15" customHeight="1" x14ac:dyDescent="0.25">
      <c r="A37" s="169"/>
      <c r="B37" s="169"/>
      <c r="C37" s="169"/>
      <c r="D37" s="169"/>
      <c r="E37" s="169"/>
      <c r="F37" s="169"/>
      <c r="G37" s="169"/>
      <c r="H37" s="169"/>
      <c r="I37" s="169"/>
      <c r="J37" s="169"/>
      <c r="K37" s="169"/>
      <c r="L37" s="169"/>
      <c r="M37" s="169"/>
      <c r="N37" s="169"/>
      <c r="O37" s="169"/>
      <c r="P37" s="169"/>
      <c r="Q37" s="169"/>
      <c r="R37" s="169"/>
    </row>
    <row r="38" spans="1:18" ht="12" customHeight="1" x14ac:dyDescent="0.25">
      <c r="A38" s="19" t="s">
        <v>42</v>
      </c>
      <c r="B38" s="110" t="str">
        <f>"Northwood Tech will maintain attendance and performance records and submit those records to the "&amp;F13&amp;" on a weekly basis to "&amp;F15&amp;"."</f>
        <v>Northwood Tech will maintain attendance and performance records and submit those records to the  on a weekly basis to .</v>
      </c>
      <c r="C38" s="110"/>
      <c r="D38" s="110"/>
      <c r="E38" s="110"/>
      <c r="F38" s="110"/>
      <c r="G38" s="110"/>
      <c r="H38" s="110"/>
      <c r="I38" s="110"/>
      <c r="J38" s="110"/>
      <c r="K38" s="110"/>
      <c r="L38" s="110"/>
      <c r="M38" s="110"/>
      <c r="N38" s="110"/>
      <c r="O38" s="110"/>
      <c r="P38" s="110"/>
      <c r="Q38" s="110"/>
      <c r="R38" s="110"/>
    </row>
    <row r="39" spans="1:18" ht="12" customHeight="1" x14ac:dyDescent="0.25">
      <c r="A39" s="20"/>
      <c r="B39" s="110"/>
      <c r="C39" s="110"/>
      <c r="D39" s="110"/>
      <c r="E39" s="110"/>
      <c r="F39" s="110"/>
      <c r="G39" s="110"/>
      <c r="H39" s="110"/>
      <c r="I39" s="110"/>
      <c r="J39" s="110"/>
      <c r="K39" s="110"/>
      <c r="L39" s="110"/>
      <c r="M39" s="110"/>
      <c r="N39" s="110"/>
      <c r="O39" s="110"/>
      <c r="P39" s="110"/>
      <c r="Q39" s="110"/>
      <c r="R39" s="110"/>
    </row>
    <row r="40" spans="1:18" ht="12" customHeight="1" x14ac:dyDescent="0.25">
      <c r="A40" s="19" t="s">
        <v>43</v>
      </c>
      <c r="B40" s="110" t="str">
        <f>"Northwood Tech will provide classroom materials and supplies except in those situations in which the materials are to be the property of the student.  In such cases, the "&amp;F13&amp;" is responsible for textbook and other material costs."</f>
        <v>Northwood Tech will provide classroom materials and supplies except in those situations in which the materials are to be the property of the student.  In such cases, the  is responsible for textbook and other material costs.</v>
      </c>
      <c r="C40" s="110"/>
      <c r="D40" s="110"/>
      <c r="E40" s="110"/>
      <c r="F40" s="110"/>
      <c r="G40" s="110"/>
      <c r="H40" s="110"/>
      <c r="I40" s="110"/>
      <c r="J40" s="110"/>
      <c r="K40" s="110"/>
      <c r="L40" s="110"/>
      <c r="M40" s="110"/>
      <c r="N40" s="110"/>
      <c r="O40" s="110"/>
      <c r="P40" s="110"/>
      <c r="Q40" s="110"/>
      <c r="R40" s="110"/>
    </row>
    <row r="41" spans="1:18" ht="12" customHeight="1" x14ac:dyDescent="0.25">
      <c r="A41" s="20"/>
      <c r="B41" s="110"/>
      <c r="C41" s="110"/>
      <c r="D41" s="110"/>
      <c r="E41" s="110"/>
      <c r="F41" s="110"/>
      <c r="G41" s="110"/>
      <c r="H41" s="110"/>
      <c r="I41" s="110"/>
      <c r="J41" s="110"/>
      <c r="K41" s="110"/>
      <c r="L41" s="110"/>
      <c r="M41" s="110"/>
      <c r="N41" s="110"/>
      <c r="O41" s="110"/>
      <c r="P41" s="110"/>
      <c r="Q41" s="110"/>
      <c r="R41" s="110"/>
    </row>
    <row r="42" spans="1:18" ht="12" customHeight="1" x14ac:dyDescent="0.25">
      <c r="A42" s="19" t="s">
        <v>44</v>
      </c>
      <c r="B42" s="110" t="str">
        <f>"Northwood Tech will provide general advisement services and work cooperatively with "&amp;F13&amp;" to resolve problems of student performance and behavior."</f>
        <v>Northwood Tech will provide general advisement services and work cooperatively with  to resolve problems of student performance and behavior.</v>
      </c>
      <c r="C42" s="110"/>
      <c r="D42" s="110"/>
      <c r="E42" s="110"/>
      <c r="F42" s="110"/>
      <c r="G42" s="110"/>
      <c r="H42" s="110"/>
      <c r="I42" s="110"/>
      <c r="J42" s="110"/>
      <c r="K42" s="110"/>
      <c r="L42" s="110"/>
      <c r="M42" s="110"/>
      <c r="N42" s="110"/>
      <c r="O42" s="110"/>
      <c r="P42" s="110"/>
      <c r="Q42" s="110"/>
      <c r="R42" s="110"/>
    </row>
    <row r="43" spans="1:18" ht="15" customHeight="1" x14ac:dyDescent="0.25">
      <c r="A43" s="20"/>
      <c r="B43" s="110"/>
      <c r="C43" s="110"/>
      <c r="D43" s="110"/>
      <c r="E43" s="110"/>
      <c r="F43" s="110"/>
      <c r="G43" s="110"/>
      <c r="H43" s="110"/>
      <c r="I43" s="110"/>
      <c r="J43" s="110"/>
      <c r="K43" s="110"/>
      <c r="L43" s="110"/>
      <c r="M43" s="110"/>
      <c r="N43" s="110"/>
      <c r="O43" s="110"/>
      <c r="P43" s="110"/>
      <c r="Q43" s="110"/>
      <c r="R43" s="110"/>
    </row>
    <row r="44" spans="1:18" ht="12" customHeight="1" x14ac:dyDescent="0.25">
      <c r="A44" s="19" t="s">
        <v>45</v>
      </c>
      <c r="B44" s="110" t="str">
        <f>"Northwood Tech will notify "&amp;F13&amp;" through the accident report process of any injury to a student while receiving instruction or any damage of Northwood Tech property by "&amp;F20&amp;"."</f>
        <v>Northwood Tech will notify  through the accident report process of any injury to a student while receiving instruction or any damage of Northwood Tech property by .</v>
      </c>
      <c r="C44" s="110"/>
      <c r="D44" s="110"/>
      <c r="E44" s="110"/>
      <c r="F44" s="110"/>
      <c r="G44" s="110"/>
      <c r="H44" s="110"/>
      <c r="I44" s="110"/>
      <c r="J44" s="110"/>
      <c r="K44" s="110"/>
      <c r="L44" s="110"/>
      <c r="M44" s="110"/>
      <c r="N44" s="110"/>
      <c r="O44" s="110"/>
      <c r="P44" s="110"/>
      <c r="Q44" s="110"/>
      <c r="R44" s="110"/>
    </row>
    <row r="45" spans="1:18" ht="12" customHeight="1" x14ac:dyDescent="0.25">
      <c r="A45" s="21"/>
      <c r="B45" s="110"/>
      <c r="C45" s="110"/>
      <c r="D45" s="110"/>
      <c r="E45" s="110"/>
      <c r="F45" s="110"/>
      <c r="G45" s="110"/>
      <c r="H45" s="110"/>
      <c r="I45" s="110"/>
      <c r="J45" s="110"/>
      <c r="K45" s="110"/>
      <c r="L45" s="110"/>
      <c r="M45" s="110"/>
      <c r="N45" s="110"/>
      <c r="O45" s="110"/>
      <c r="P45" s="110"/>
      <c r="Q45" s="110"/>
      <c r="R45" s="110"/>
    </row>
    <row r="46" spans="1:18" ht="15" customHeight="1" x14ac:dyDescent="0.25">
      <c r="A46" s="19" t="s">
        <v>46</v>
      </c>
      <c r="B46" s="110" t="str">
        <f>F20&amp;" while being served by Northwood Tech will be subject to the College's Code of Conduct.  If "&amp;F20&amp;" fails to meet performance and attendance standards or acts in an inappropriate manner, futher services may be terminated or refused.  A thirty (30) day (due process) written notice to "&amp;F13&amp;" and "&amp;F20&amp;" will be provided."</f>
        <v xml:space="preserve"> while being served by Northwood Tech will be subject to the College's Code of Conduct.  If  fails to meet performance and attendance standards or acts in an inappropriate manner, futher services may be terminated or refused.  A thirty (30) day (due process) written notice to  and  will be provided.</v>
      </c>
      <c r="C46" s="110"/>
      <c r="D46" s="110"/>
      <c r="E46" s="110"/>
      <c r="F46" s="110"/>
      <c r="G46" s="110"/>
      <c r="H46" s="110"/>
      <c r="I46" s="110"/>
      <c r="J46" s="110"/>
      <c r="K46" s="110"/>
      <c r="L46" s="110"/>
      <c r="M46" s="110"/>
      <c r="N46" s="110"/>
      <c r="O46" s="110"/>
      <c r="P46" s="110"/>
      <c r="Q46" s="110"/>
      <c r="R46" s="110"/>
    </row>
    <row r="47" spans="1:18" ht="15" customHeight="1" x14ac:dyDescent="0.25">
      <c r="A47" s="19"/>
      <c r="B47" s="110"/>
      <c r="C47" s="110"/>
      <c r="D47" s="110"/>
      <c r="E47" s="110"/>
      <c r="F47" s="110"/>
      <c r="G47" s="110"/>
      <c r="H47" s="110"/>
      <c r="I47" s="110"/>
      <c r="J47" s="110"/>
      <c r="K47" s="110"/>
      <c r="L47" s="110"/>
      <c r="M47" s="110"/>
      <c r="N47" s="110"/>
      <c r="O47" s="110"/>
      <c r="P47" s="110"/>
      <c r="Q47" s="110"/>
      <c r="R47" s="110"/>
    </row>
    <row r="48" spans="1:18" ht="15" customHeight="1" x14ac:dyDescent="0.25">
      <c r="A48" s="21"/>
      <c r="B48" s="110"/>
      <c r="C48" s="110"/>
      <c r="D48" s="110"/>
      <c r="E48" s="110"/>
      <c r="F48" s="110"/>
      <c r="G48" s="110"/>
      <c r="H48" s="110"/>
      <c r="I48" s="110"/>
      <c r="J48" s="110"/>
      <c r="K48" s="110"/>
      <c r="L48" s="110"/>
      <c r="M48" s="110"/>
      <c r="N48" s="110"/>
      <c r="O48" s="110"/>
      <c r="P48" s="110"/>
      <c r="Q48" s="110"/>
      <c r="R48" s="110"/>
    </row>
    <row r="49" spans="1:18" ht="12" customHeight="1" x14ac:dyDescent="0.25">
      <c r="A49" s="19" t="s">
        <v>47</v>
      </c>
      <c r="B49" s="110" t="s">
        <v>361</v>
      </c>
      <c r="C49" s="110"/>
      <c r="D49" s="110"/>
      <c r="E49" s="110"/>
      <c r="F49" s="110"/>
      <c r="G49" s="110"/>
      <c r="H49" s="110"/>
      <c r="I49" s="110"/>
      <c r="J49" s="110"/>
      <c r="K49" s="110"/>
      <c r="L49" s="110"/>
      <c r="M49" s="110"/>
      <c r="N49" s="110"/>
      <c r="O49" s="110"/>
      <c r="P49" s="110"/>
      <c r="Q49" s="110"/>
      <c r="R49" s="110"/>
    </row>
    <row r="50" spans="1:18" ht="12" customHeight="1" x14ac:dyDescent="0.25">
      <c r="A50" s="3"/>
      <c r="B50" s="293"/>
      <c r="C50" s="293"/>
      <c r="D50" s="293"/>
      <c r="E50" s="293"/>
      <c r="F50" s="293"/>
      <c r="G50" s="293"/>
      <c r="H50" s="293"/>
      <c r="I50" s="293"/>
      <c r="J50" s="293"/>
      <c r="K50" s="293"/>
      <c r="L50" s="293"/>
      <c r="M50" s="293"/>
      <c r="N50" s="293"/>
      <c r="O50" s="293"/>
      <c r="P50" s="293"/>
      <c r="Q50" s="293"/>
      <c r="R50" s="293"/>
    </row>
    <row r="51" spans="1:18" ht="15" customHeight="1" x14ac:dyDescent="0.25">
      <c r="A51" s="133" t="s">
        <v>251</v>
      </c>
      <c r="B51" s="134"/>
      <c r="C51" s="134"/>
      <c r="D51" s="134"/>
      <c r="E51" s="134"/>
      <c r="F51" s="134"/>
      <c r="G51" s="134"/>
      <c r="H51" s="134"/>
      <c r="I51" s="134"/>
      <c r="J51" s="134"/>
      <c r="K51" s="134"/>
      <c r="L51" s="134"/>
      <c r="M51" s="134"/>
      <c r="N51" s="134"/>
      <c r="O51" s="134"/>
      <c r="P51" s="134"/>
      <c r="Q51" s="134"/>
      <c r="R51" s="135"/>
    </row>
    <row r="52" spans="1:18" ht="5.15" customHeight="1" x14ac:dyDescent="0.25">
      <c r="A52" s="169"/>
      <c r="B52" s="169"/>
      <c r="C52" s="169"/>
      <c r="D52" s="169"/>
      <c r="E52" s="169"/>
      <c r="F52" s="169"/>
      <c r="G52" s="169"/>
      <c r="H52" s="169"/>
      <c r="I52" s="169"/>
      <c r="J52" s="169"/>
      <c r="K52" s="169"/>
      <c r="L52" s="169"/>
      <c r="M52" s="169"/>
      <c r="N52" s="169"/>
      <c r="O52" s="169"/>
      <c r="P52" s="169"/>
      <c r="Q52" s="169"/>
      <c r="R52" s="169"/>
    </row>
    <row r="53" spans="1:18" ht="12" customHeight="1" x14ac:dyDescent="0.25">
      <c r="A53" s="19" t="s">
        <v>42</v>
      </c>
      <c r="B53" s="110" t="str">
        <f>CONCATENATE(F13," will develop an IEP for special education students to include necessary support services and/or WTCS course work when appropriate.  ","A staffing (during which, Part IV will be completed) with Northwood Tech is mandatory before Northwood Tech will sign contracts for special education students functioning below the sixth grade level in reading, math, and writing.")</f>
        <v xml:space="preserve"> will develop an IEP for special education students to include necessary support services and/or WTCS course work when appropriate.  A staffing (during which, Part IV will be completed) with Northwood Tech is mandatory before Northwood Tech will sign contracts for special education students functioning below the sixth grade level in reading, math, and writing.</v>
      </c>
      <c r="C53" s="110"/>
      <c r="D53" s="110"/>
      <c r="E53" s="110"/>
      <c r="F53" s="110"/>
      <c r="G53" s="110"/>
      <c r="H53" s="110"/>
      <c r="I53" s="110"/>
      <c r="J53" s="110"/>
      <c r="K53" s="110"/>
      <c r="L53" s="110"/>
      <c r="M53" s="110"/>
      <c r="N53" s="110"/>
      <c r="O53" s="110"/>
      <c r="P53" s="110"/>
      <c r="Q53" s="110"/>
      <c r="R53" s="110"/>
    </row>
    <row r="54" spans="1:18" ht="12" customHeight="1" x14ac:dyDescent="0.25">
      <c r="A54" s="19"/>
      <c r="B54" s="110"/>
      <c r="C54" s="110"/>
      <c r="D54" s="110"/>
      <c r="E54" s="110"/>
      <c r="F54" s="110"/>
      <c r="G54" s="110"/>
      <c r="H54" s="110"/>
      <c r="I54" s="110"/>
      <c r="J54" s="110"/>
      <c r="K54" s="110"/>
      <c r="L54" s="110"/>
      <c r="M54" s="110"/>
      <c r="N54" s="110"/>
      <c r="O54" s="110"/>
      <c r="P54" s="110"/>
      <c r="Q54" s="110"/>
      <c r="R54" s="110"/>
    </row>
    <row r="55" spans="1:18" ht="12" customHeight="1" x14ac:dyDescent="0.25">
      <c r="A55" s="20"/>
      <c r="B55" s="110"/>
      <c r="C55" s="110"/>
      <c r="D55" s="110"/>
      <c r="E55" s="110"/>
      <c r="F55" s="110"/>
      <c r="G55" s="110"/>
      <c r="H55" s="110"/>
      <c r="I55" s="110"/>
      <c r="J55" s="110"/>
      <c r="K55" s="110"/>
      <c r="L55" s="110"/>
      <c r="M55" s="110"/>
      <c r="N55" s="110"/>
      <c r="O55" s="110"/>
      <c r="P55" s="110"/>
      <c r="Q55" s="110"/>
      <c r="R55" s="110"/>
    </row>
    <row r="56" spans="1:18" ht="12" customHeight="1" x14ac:dyDescent="0.25">
      <c r="A56" s="19" t="s">
        <v>43</v>
      </c>
      <c r="B56" s="110" t="str">
        <f>"The GED accommodations request form (SA-001, L-15 or approved form) for special education students must be completed and signed by appropriate "&amp;F13&amp;" staff and returned with the student's first contract for the HSED program."</f>
        <v>The GED accommodations request form (SA-001, L-15 or approved form) for special education students must be completed and signed by appropriate  staff and returned with the student's first contract for the HSED program.</v>
      </c>
      <c r="C56" s="110"/>
      <c r="D56" s="110"/>
      <c r="E56" s="110"/>
      <c r="F56" s="110"/>
      <c r="G56" s="110"/>
      <c r="H56" s="110"/>
      <c r="I56" s="110"/>
      <c r="J56" s="110"/>
      <c r="K56" s="110"/>
      <c r="L56" s="110"/>
      <c r="M56" s="110"/>
      <c r="N56" s="110"/>
      <c r="O56" s="110"/>
      <c r="P56" s="110"/>
      <c r="Q56" s="110"/>
      <c r="R56" s="110"/>
    </row>
    <row r="57" spans="1:18" ht="12" customHeight="1" x14ac:dyDescent="0.25">
      <c r="A57" s="21"/>
      <c r="B57" s="110"/>
      <c r="C57" s="110"/>
      <c r="D57" s="110"/>
      <c r="E57" s="110"/>
      <c r="F57" s="110"/>
      <c r="G57" s="110"/>
      <c r="H57" s="110"/>
      <c r="I57" s="110"/>
      <c r="J57" s="110"/>
      <c r="K57" s="110"/>
      <c r="L57" s="110"/>
      <c r="M57" s="110"/>
      <c r="N57" s="110"/>
      <c r="O57" s="110"/>
      <c r="P57" s="110"/>
      <c r="Q57" s="110"/>
      <c r="R57" s="110"/>
    </row>
    <row r="58" spans="1:18" ht="14.15" customHeight="1" x14ac:dyDescent="0.25">
      <c r="A58" s="19" t="s">
        <v>44</v>
      </c>
      <c r="B58" s="110" t="str">
        <f>CONCATENATE(F13," will contract for a minimum of 15 hours per week of educational programming for those students pursuing an HSED (State of Wisconsin DPI required minimum.","  The student will be required to participate in at least 10 hours of math, science, social studies, language arts, or health instruction each week until his/her instructors certify that he/she is academically prepared to take the final GED test.  ","At this point a larger portion of the student's 15 hours per week can be devoted to experiential training (technical education, art, music, foreign language, or work experience).  ","All students must be continuously enrolled and attending the program until they are eligible to take the final GED test.")</f>
        <v xml:space="preserve"> will contract for a minimum of 15 hours per week of educational programming for those students pursuing an HSED (State of Wisconsin DPI required minimum.  The student will be required to participate in at least 10 hours of math, science, social studies, language arts, or health instruction each week until his/her instructors certify that he/she is academically prepared to take the final GED test.  At this point a larger portion of the student's 15 hours per week can be devoted to experiential training (technical education, art, music, foreign language, or work experience).  All students must be continuously enrolled and attending the program until they are eligible to take the final GED test.</v>
      </c>
      <c r="C58" s="110"/>
      <c r="D58" s="110"/>
      <c r="E58" s="110"/>
      <c r="F58" s="110"/>
      <c r="G58" s="110"/>
      <c r="H58" s="110"/>
      <c r="I58" s="110"/>
      <c r="J58" s="110"/>
      <c r="K58" s="110"/>
      <c r="L58" s="110"/>
      <c r="M58" s="110"/>
      <c r="N58" s="110"/>
      <c r="O58" s="110"/>
      <c r="P58" s="110"/>
      <c r="Q58" s="110"/>
      <c r="R58" s="110"/>
    </row>
    <row r="59" spans="1:18" ht="14.15" customHeight="1" x14ac:dyDescent="0.25">
      <c r="A59" s="19"/>
      <c r="B59" s="110"/>
      <c r="C59" s="110"/>
      <c r="D59" s="110"/>
      <c r="E59" s="110"/>
      <c r="F59" s="110"/>
      <c r="G59" s="110"/>
      <c r="H59" s="110"/>
      <c r="I59" s="110"/>
      <c r="J59" s="110"/>
      <c r="K59" s="110"/>
      <c r="L59" s="110"/>
      <c r="M59" s="110"/>
      <c r="N59" s="110"/>
      <c r="O59" s="110"/>
      <c r="P59" s="110"/>
      <c r="Q59" s="110"/>
      <c r="R59" s="110"/>
    </row>
    <row r="60" spans="1:18" ht="14.15" customHeight="1" x14ac:dyDescent="0.25">
      <c r="A60" s="19"/>
      <c r="B60" s="110"/>
      <c r="C60" s="110"/>
      <c r="D60" s="110"/>
      <c r="E60" s="110"/>
      <c r="F60" s="110"/>
      <c r="G60" s="110"/>
      <c r="H60" s="110"/>
      <c r="I60" s="110"/>
      <c r="J60" s="110"/>
      <c r="K60" s="110"/>
      <c r="L60" s="110"/>
      <c r="M60" s="110"/>
      <c r="N60" s="110"/>
      <c r="O60" s="110"/>
      <c r="P60" s="110"/>
      <c r="Q60" s="110"/>
      <c r="R60" s="110"/>
    </row>
    <row r="61" spans="1:18" ht="14.15" customHeight="1" x14ac:dyDescent="0.25">
      <c r="A61" s="19"/>
      <c r="B61" s="110"/>
      <c r="C61" s="110"/>
      <c r="D61" s="110"/>
      <c r="E61" s="110"/>
      <c r="F61" s="110"/>
      <c r="G61" s="110"/>
      <c r="H61" s="110"/>
      <c r="I61" s="110"/>
      <c r="J61" s="110"/>
      <c r="K61" s="110"/>
      <c r="L61" s="110"/>
      <c r="M61" s="110"/>
      <c r="N61" s="110"/>
      <c r="O61" s="110"/>
      <c r="P61" s="110"/>
      <c r="Q61" s="110"/>
      <c r="R61" s="110"/>
    </row>
    <row r="62" spans="1:18" ht="14.15" customHeight="1" x14ac:dyDescent="0.25">
      <c r="A62" s="21"/>
      <c r="B62" s="110"/>
      <c r="C62" s="110"/>
      <c r="D62" s="110"/>
      <c r="E62" s="110"/>
      <c r="F62" s="110"/>
      <c r="G62" s="110"/>
      <c r="H62" s="110"/>
      <c r="I62" s="110"/>
      <c r="J62" s="110"/>
      <c r="K62" s="110"/>
      <c r="L62" s="110"/>
      <c r="M62" s="110"/>
      <c r="N62" s="110"/>
      <c r="O62" s="110"/>
      <c r="P62" s="110"/>
      <c r="Q62" s="110"/>
      <c r="R62" s="110"/>
    </row>
    <row r="63" spans="1:18" ht="12" customHeight="1" x14ac:dyDescent="0.25">
      <c r="A63" s="19" t="s">
        <v>45</v>
      </c>
      <c r="B63" s="110" t="str">
        <f>CONCATENATE(F13," will determine the amount of high school credit awarded to credit remediation students and the student's objectives for participating in credit remediation programming.")</f>
        <v xml:space="preserve"> will determine the amount of high school credit awarded to credit remediation students and the student's objectives for participating in credit remediation programming.</v>
      </c>
      <c r="C63" s="110"/>
      <c r="D63" s="110"/>
      <c r="E63" s="110"/>
      <c r="F63" s="110"/>
      <c r="G63" s="110"/>
      <c r="H63" s="110"/>
      <c r="I63" s="110"/>
      <c r="J63" s="110"/>
      <c r="K63" s="110"/>
      <c r="L63" s="110"/>
      <c r="M63" s="110"/>
      <c r="N63" s="110"/>
      <c r="O63" s="110"/>
      <c r="P63" s="110"/>
      <c r="Q63" s="110"/>
      <c r="R63" s="110"/>
    </row>
    <row r="64" spans="1:18" ht="12" customHeight="1" x14ac:dyDescent="0.25">
      <c r="A64" s="21"/>
      <c r="B64" s="110"/>
      <c r="C64" s="110"/>
      <c r="D64" s="110"/>
      <c r="E64" s="110"/>
      <c r="F64" s="110"/>
      <c r="G64" s="110"/>
      <c r="H64" s="110"/>
      <c r="I64" s="110"/>
      <c r="J64" s="110"/>
      <c r="K64" s="110"/>
      <c r="L64" s="110"/>
      <c r="M64" s="110"/>
      <c r="N64" s="110"/>
      <c r="O64" s="110"/>
      <c r="P64" s="110"/>
      <c r="Q64" s="110"/>
      <c r="R64" s="110"/>
    </row>
    <row r="65" spans="1:18" ht="12" customHeight="1" x14ac:dyDescent="0.25">
      <c r="A65" s="19" t="s">
        <v>46</v>
      </c>
      <c r="B65" s="110" t="str">
        <f>CONCATENATE(F13," will provide transportation.")</f>
        <v xml:space="preserve"> will provide transportation.</v>
      </c>
      <c r="C65" s="110"/>
      <c r="D65" s="110"/>
      <c r="E65" s="110"/>
      <c r="F65" s="110"/>
      <c r="G65" s="110"/>
      <c r="H65" s="110"/>
      <c r="I65" s="110"/>
      <c r="J65" s="110"/>
      <c r="K65" s="110"/>
      <c r="L65" s="110"/>
      <c r="M65" s="110"/>
      <c r="N65" s="110"/>
      <c r="O65" s="110"/>
      <c r="P65" s="110"/>
      <c r="Q65" s="110"/>
      <c r="R65" s="110"/>
    </row>
    <row r="66" spans="1:18" ht="12" customHeight="1" x14ac:dyDescent="0.25">
      <c r="A66" s="19" t="s">
        <v>47</v>
      </c>
      <c r="B66" s="110" t="str">
        <f>CONCATENATE(F13," will work cooperatively with Northwood Tech to resolve problems of student performance and behavior.")</f>
        <v xml:space="preserve"> will work cooperatively with Northwood Tech to resolve problems of student performance and behavior.</v>
      </c>
      <c r="C66" s="110"/>
      <c r="D66" s="110"/>
      <c r="E66" s="110"/>
      <c r="F66" s="110"/>
      <c r="G66" s="110"/>
      <c r="H66" s="110"/>
      <c r="I66" s="110"/>
      <c r="J66" s="110"/>
      <c r="K66" s="110"/>
      <c r="L66" s="110"/>
      <c r="M66" s="110"/>
      <c r="N66" s="110"/>
      <c r="O66" s="110"/>
      <c r="P66" s="110"/>
      <c r="Q66" s="110"/>
      <c r="R66" s="110"/>
    </row>
    <row r="67" spans="1:18" ht="12" customHeight="1" x14ac:dyDescent="0.25">
      <c r="A67" s="19" t="s">
        <v>116</v>
      </c>
      <c r="B67" s="110" t="str">
        <f>CONCATENATE(F13," will monitor student attendance and provide information concerning attendance and performance to parent(s) and/or legal guardians.")</f>
        <v xml:space="preserve"> will monitor student attendance and provide information concerning attendance and performance to parent(s) and/or legal guardians.</v>
      </c>
      <c r="C67" s="110"/>
      <c r="D67" s="110"/>
      <c r="E67" s="110"/>
      <c r="F67" s="110"/>
      <c r="G67" s="110"/>
      <c r="H67" s="110"/>
      <c r="I67" s="110"/>
      <c r="J67" s="110"/>
      <c r="K67" s="110"/>
      <c r="L67" s="110"/>
      <c r="M67" s="110"/>
      <c r="N67" s="110"/>
      <c r="O67" s="110"/>
      <c r="P67" s="110"/>
      <c r="Q67" s="110"/>
      <c r="R67" s="110"/>
    </row>
    <row r="68" spans="1:18" ht="12" customHeight="1" x14ac:dyDescent="0.25">
      <c r="A68" s="21"/>
      <c r="B68" s="110"/>
      <c r="C68" s="110"/>
      <c r="D68" s="110"/>
      <c r="E68" s="110"/>
      <c r="F68" s="110"/>
      <c r="G68" s="110"/>
      <c r="H68" s="110"/>
      <c r="I68" s="110"/>
      <c r="J68" s="110"/>
      <c r="K68" s="110"/>
      <c r="L68" s="110"/>
      <c r="M68" s="110"/>
      <c r="N68" s="110"/>
      <c r="O68" s="110"/>
      <c r="P68" s="110"/>
      <c r="Q68" s="110"/>
      <c r="R68" s="110"/>
    </row>
    <row r="69" spans="1:18" ht="15" customHeight="1" x14ac:dyDescent="0.25">
      <c r="A69" s="19" t="s">
        <v>117</v>
      </c>
      <c r="B69" s="110" t="str">
        <f>CONCATENATE(F13," may modify or suspend this agreement if the student fails to comply with the conditions of this agreement.  ","Contracts must be revoked in writing by ",F13," with thirty (30) days (due process) notice to Northwood Tech and to ",F20,"'s parent(s) and/or legal guardians.  ",F20," must return to regular school attendance or be handled as a habitual truant.")</f>
        <v xml:space="preserve"> may modify or suspend this agreement if the student fails to comply with the conditions of this agreement.  Contracts must be revoked in writing by  with thirty (30) days (due process) notice to Northwood Tech and to 's parent(s) and/or legal guardians.   must return to regular school attendance or be handled as a habitual truant.</v>
      </c>
      <c r="C69" s="110"/>
      <c r="D69" s="110"/>
      <c r="E69" s="110"/>
      <c r="F69" s="110"/>
      <c r="G69" s="110"/>
      <c r="H69" s="110"/>
      <c r="I69" s="110"/>
      <c r="J69" s="110"/>
      <c r="K69" s="110"/>
      <c r="L69" s="110"/>
      <c r="M69" s="110"/>
      <c r="N69" s="110"/>
      <c r="O69" s="110"/>
      <c r="P69" s="110"/>
      <c r="Q69" s="110"/>
      <c r="R69" s="110"/>
    </row>
    <row r="70" spans="1:18" ht="15" customHeight="1" x14ac:dyDescent="0.25">
      <c r="A70" s="19"/>
      <c r="B70" s="110"/>
      <c r="C70" s="110"/>
      <c r="D70" s="110"/>
      <c r="E70" s="110"/>
      <c r="F70" s="110"/>
      <c r="G70" s="110"/>
      <c r="H70" s="110"/>
      <c r="I70" s="110"/>
      <c r="J70" s="110"/>
      <c r="K70" s="110"/>
      <c r="L70" s="110"/>
      <c r="M70" s="110"/>
      <c r="N70" s="110"/>
      <c r="O70" s="110"/>
      <c r="P70" s="110"/>
      <c r="Q70" s="110"/>
      <c r="R70" s="110"/>
    </row>
    <row r="71" spans="1:18" ht="15" customHeight="1" x14ac:dyDescent="0.25">
      <c r="A71" s="21"/>
      <c r="B71" s="110"/>
      <c r="C71" s="110"/>
      <c r="D71" s="110"/>
      <c r="E71" s="110"/>
      <c r="F71" s="110"/>
      <c r="G71" s="110"/>
      <c r="H71" s="110"/>
      <c r="I71" s="110"/>
      <c r="J71" s="110"/>
      <c r="K71" s="110"/>
      <c r="L71" s="110"/>
      <c r="M71" s="110"/>
      <c r="N71" s="110"/>
      <c r="O71" s="110"/>
      <c r="P71" s="110"/>
      <c r="Q71" s="110"/>
      <c r="R71" s="110"/>
    </row>
    <row r="72" spans="1:18" ht="12" customHeight="1" x14ac:dyDescent="0.25">
      <c r="A72" s="19" t="s">
        <v>118</v>
      </c>
      <c r="B72" s="110" t="s">
        <v>119</v>
      </c>
      <c r="C72" s="110"/>
      <c r="D72" s="110"/>
      <c r="E72" s="110"/>
      <c r="F72" s="110"/>
      <c r="G72" s="110"/>
      <c r="H72" s="110"/>
      <c r="I72" s="110"/>
      <c r="J72" s="110"/>
      <c r="K72" s="110"/>
      <c r="L72" s="110"/>
      <c r="M72" s="110"/>
      <c r="N72" s="110"/>
      <c r="O72" s="110"/>
      <c r="P72" s="110"/>
      <c r="Q72" s="110"/>
      <c r="R72" s="110"/>
    </row>
    <row r="73" spans="1:18" ht="12" customHeight="1" x14ac:dyDescent="0.25">
      <c r="A73" s="21"/>
      <c r="B73" s="293"/>
      <c r="C73" s="293"/>
      <c r="D73" s="293"/>
      <c r="E73" s="293"/>
      <c r="F73" s="293"/>
      <c r="G73" s="293"/>
      <c r="H73" s="293"/>
      <c r="I73" s="293"/>
      <c r="J73" s="293"/>
      <c r="K73" s="293"/>
      <c r="L73" s="293"/>
      <c r="M73" s="293"/>
      <c r="N73" s="293"/>
      <c r="O73" s="293"/>
      <c r="P73" s="293"/>
      <c r="Q73" s="293"/>
      <c r="R73" s="293"/>
    </row>
    <row r="74" spans="1:18" ht="15" customHeight="1" x14ac:dyDescent="0.25">
      <c r="A74" s="133" t="s">
        <v>120</v>
      </c>
      <c r="B74" s="134"/>
      <c r="C74" s="134"/>
      <c r="D74" s="134"/>
      <c r="E74" s="134"/>
      <c r="F74" s="134"/>
      <c r="G74" s="134"/>
      <c r="H74" s="134"/>
      <c r="I74" s="134"/>
      <c r="J74" s="134"/>
      <c r="K74" s="134"/>
      <c r="L74" s="134"/>
      <c r="M74" s="134"/>
      <c r="N74" s="134"/>
      <c r="O74" s="134"/>
      <c r="P74" s="134"/>
      <c r="Q74" s="134"/>
      <c r="R74" s="135"/>
    </row>
    <row r="75" spans="1:18" ht="5.15" customHeight="1" x14ac:dyDescent="0.25">
      <c r="A75" s="3"/>
      <c r="B75" s="3"/>
      <c r="C75" s="3"/>
      <c r="D75" s="3"/>
      <c r="E75" s="3"/>
      <c r="F75" s="3"/>
      <c r="G75" s="3"/>
      <c r="H75" s="3"/>
      <c r="I75" s="3"/>
      <c r="J75" s="3"/>
      <c r="K75" s="3"/>
      <c r="L75" s="3"/>
      <c r="M75" s="3"/>
      <c r="N75" s="3"/>
      <c r="O75" s="3"/>
      <c r="P75" s="3"/>
      <c r="Q75" s="3"/>
      <c r="R75" s="3"/>
    </row>
    <row r="76" spans="1:18" ht="12" customHeight="1" x14ac:dyDescent="0.25">
      <c r="A76" s="19" t="s">
        <v>121</v>
      </c>
      <c r="B76" s="110" t="str">
        <f>CONCATENATE(F20," will attend classes as scheduled in the educational plan.")</f>
        <v xml:space="preserve"> will attend classes as scheduled in the educational plan.</v>
      </c>
      <c r="C76" s="110"/>
      <c r="D76" s="110"/>
      <c r="E76" s="110"/>
      <c r="F76" s="110"/>
      <c r="G76" s="110"/>
      <c r="H76" s="110"/>
      <c r="I76" s="110"/>
      <c r="J76" s="110"/>
      <c r="K76" s="110"/>
      <c r="L76" s="110"/>
      <c r="M76" s="110"/>
      <c r="N76" s="110"/>
      <c r="O76" s="110"/>
      <c r="P76" s="110"/>
      <c r="Q76" s="110"/>
      <c r="R76" s="110"/>
    </row>
    <row r="77" spans="1:18" ht="12" customHeight="1" x14ac:dyDescent="0.25">
      <c r="A77" s="19" t="s">
        <v>43</v>
      </c>
      <c r="B77" s="110" t="str">
        <f>CONCATENATE(F20," will meet performance requirements as stated in the educational plan.")</f>
        <v xml:space="preserve"> will meet performance requirements as stated in the educational plan.</v>
      </c>
      <c r="C77" s="110"/>
      <c r="D77" s="110"/>
      <c r="E77" s="110"/>
      <c r="F77" s="110"/>
      <c r="G77" s="110"/>
      <c r="H77" s="110"/>
      <c r="I77" s="110"/>
      <c r="J77" s="110"/>
      <c r="K77" s="110"/>
      <c r="L77" s="110"/>
      <c r="M77" s="110"/>
      <c r="N77" s="110"/>
      <c r="O77" s="110"/>
      <c r="P77" s="110"/>
      <c r="Q77" s="110"/>
      <c r="R77" s="110"/>
    </row>
    <row r="78" spans="1:18" ht="12" customHeight="1" x14ac:dyDescent="0.25">
      <c r="A78" s="19" t="s">
        <v>44</v>
      </c>
      <c r="B78" s="110" t="str">
        <f>CONCATENATE(F20," will follow the established guidelines for appropriate student conduct.")</f>
        <v xml:space="preserve"> will follow the established guidelines for appropriate student conduct.</v>
      </c>
      <c r="C78" s="110"/>
      <c r="D78" s="110"/>
      <c r="E78" s="110"/>
      <c r="F78" s="110"/>
      <c r="G78" s="110"/>
      <c r="H78" s="110"/>
      <c r="I78" s="110"/>
      <c r="J78" s="110"/>
      <c r="K78" s="110"/>
      <c r="L78" s="110"/>
      <c r="M78" s="110"/>
      <c r="N78" s="110"/>
      <c r="O78" s="110"/>
      <c r="P78" s="110"/>
      <c r="Q78" s="110"/>
      <c r="R78" s="110"/>
    </row>
    <row r="79" spans="1:18" ht="12" customHeight="1" thickBot="1" x14ac:dyDescent="0.3">
      <c r="A79" s="86" t="s">
        <v>126</v>
      </c>
      <c r="B79" s="87"/>
      <c r="C79" s="87"/>
      <c r="D79" s="87"/>
      <c r="E79" s="87"/>
      <c r="F79" s="87"/>
      <c r="G79" s="87"/>
      <c r="H79" s="87"/>
      <c r="I79" s="87"/>
      <c r="J79" s="87"/>
      <c r="K79" s="87"/>
      <c r="L79" s="87"/>
      <c r="M79" s="87"/>
      <c r="N79" s="87"/>
      <c r="O79" s="87"/>
      <c r="P79" s="87"/>
      <c r="Q79" s="87"/>
      <c r="R79" s="88"/>
    </row>
    <row r="80" spans="1:18" ht="12" customHeight="1" x14ac:dyDescent="0.25">
      <c r="A80" s="28" t="str">
        <f>F13&amp;" Administrator/Designee"</f>
        <v xml:space="preserve"> Administrator/Designee</v>
      </c>
      <c r="B80" s="29"/>
      <c r="C80" s="29"/>
      <c r="D80" s="29"/>
      <c r="E80" s="29"/>
      <c r="F80" s="29"/>
      <c r="G80" s="29"/>
      <c r="H80" s="29"/>
      <c r="I80" s="29"/>
      <c r="J80" s="30"/>
      <c r="K80" s="137"/>
      <c r="L80" s="138"/>
      <c r="M80" s="138"/>
      <c r="N80" s="138"/>
      <c r="O80" s="29"/>
      <c r="P80" s="143"/>
      <c r="Q80" s="143"/>
      <c r="R80" s="144"/>
    </row>
    <row r="81" spans="1:18" ht="15" customHeight="1" x14ac:dyDescent="0.25">
      <c r="A81" s="223"/>
      <c r="B81" s="224"/>
      <c r="C81" s="224"/>
      <c r="D81" s="224"/>
      <c r="E81" s="224"/>
      <c r="F81" s="224"/>
      <c r="G81" s="224"/>
      <c r="H81" s="224"/>
      <c r="I81" s="23"/>
      <c r="J81" s="31"/>
      <c r="K81" s="139"/>
      <c r="L81" s="140"/>
      <c r="M81" s="140"/>
      <c r="N81" s="140"/>
      <c r="O81" s="23"/>
      <c r="P81" s="145"/>
      <c r="Q81" s="145"/>
      <c r="R81" s="146"/>
    </row>
    <row r="82" spans="1:18" ht="12" customHeight="1" thickBot="1" x14ac:dyDescent="0.3">
      <c r="A82" s="170" t="s">
        <v>124</v>
      </c>
      <c r="B82" s="171"/>
      <c r="C82" s="171"/>
      <c r="D82" s="171"/>
      <c r="E82" s="171"/>
      <c r="F82" s="171"/>
      <c r="G82" s="171"/>
      <c r="H82" s="171"/>
      <c r="I82" s="27"/>
      <c r="J82" s="31"/>
      <c r="K82" s="141" t="str">
        <f>IF(F20="","Student Signature",F20)</f>
        <v>Student Signature</v>
      </c>
      <c r="L82" s="142"/>
      <c r="M82" s="142"/>
      <c r="N82" s="142"/>
      <c r="O82" s="32"/>
      <c r="P82" s="153" t="s">
        <v>122</v>
      </c>
      <c r="Q82" s="153"/>
      <c r="R82" s="154"/>
    </row>
    <row r="83" spans="1:18" ht="15" customHeight="1" x14ac:dyDescent="0.25">
      <c r="A83" s="187"/>
      <c r="B83" s="188"/>
      <c r="C83" s="188"/>
      <c r="D83" s="188"/>
      <c r="E83" s="188"/>
      <c r="F83" s="188"/>
      <c r="G83" s="23"/>
      <c r="H83" s="128"/>
      <c r="I83" s="128"/>
      <c r="J83" s="129"/>
      <c r="K83" s="137"/>
      <c r="L83" s="138"/>
      <c r="M83" s="138"/>
      <c r="N83" s="138"/>
      <c r="O83" s="29"/>
      <c r="P83" s="143"/>
      <c r="Q83" s="143"/>
      <c r="R83" s="144"/>
    </row>
    <row r="84" spans="1:18" ht="12" customHeight="1" thickBot="1" x14ac:dyDescent="0.3">
      <c r="A84" s="141" t="s">
        <v>125</v>
      </c>
      <c r="B84" s="142"/>
      <c r="C84" s="142"/>
      <c r="D84" s="142"/>
      <c r="E84" s="142"/>
      <c r="F84" s="142"/>
      <c r="G84" s="32"/>
      <c r="H84" s="153" t="s">
        <v>122</v>
      </c>
      <c r="I84" s="153"/>
      <c r="J84" s="154"/>
      <c r="K84" s="139"/>
      <c r="L84" s="140"/>
      <c r="M84" s="140"/>
      <c r="N84" s="140"/>
      <c r="O84" s="23"/>
      <c r="P84" s="145"/>
      <c r="Q84" s="145"/>
      <c r="R84" s="146"/>
    </row>
    <row r="85" spans="1:18" ht="12" customHeight="1" thickBot="1" x14ac:dyDescent="0.3">
      <c r="A85" s="28" t="str">
        <f>F13&amp;" Guidance Counselor"</f>
        <v xml:space="preserve"> Guidance Counselor</v>
      </c>
      <c r="B85" s="29"/>
      <c r="C85" s="29"/>
      <c r="D85" s="29"/>
      <c r="E85" s="29"/>
      <c r="F85" s="29"/>
      <c r="G85" s="29"/>
      <c r="H85" s="29"/>
      <c r="I85" s="29"/>
      <c r="J85" s="30"/>
      <c r="K85" s="141" t="s">
        <v>127</v>
      </c>
      <c r="L85" s="142"/>
      <c r="M85" s="142"/>
      <c r="N85" s="142"/>
      <c r="O85" s="32"/>
      <c r="P85" s="153" t="s">
        <v>122</v>
      </c>
      <c r="Q85" s="153"/>
      <c r="R85" s="154"/>
    </row>
    <row r="86" spans="1:18" ht="15" customHeight="1" x14ac:dyDescent="0.25">
      <c r="A86" s="223"/>
      <c r="B86" s="224"/>
      <c r="C86" s="224"/>
      <c r="D86" s="224"/>
      <c r="E86" s="224"/>
      <c r="F86" s="224"/>
      <c r="G86" s="224"/>
      <c r="H86" s="224"/>
      <c r="I86" s="23"/>
      <c r="J86" s="31"/>
      <c r="K86" s="137"/>
      <c r="L86" s="138"/>
      <c r="M86" s="138"/>
      <c r="N86" s="138"/>
      <c r="O86" s="29"/>
      <c r="P86" s="143"/>
      <c r="Q86" s="143"/>
      <c r="R86" s="144"/>
    </row>
    <row r="87" spans="1:18" ht="12" customHeight="1" x14ac:dyDescent="0.25">
      <c r="A87" s="170" t="s">
        <v>124</v>
      </c>
      <c r="B87" s="171"/>
      <c r="C87" s="171"/>
      <c r="D87" s="171"/>
      <c r="E87" s="171"/>
      <c r="F87" s="171"/>
      <c r="G87" s="171"/>
      <c r="H87" s="171"/>
      <c r="I87" s="27"/>
      <c r="J87" s="31"/>
      <c r="K87" s="139"/>
      <c r="L87" s="140"/>
      <c r="M87" s="140"/>
      <c r="N87" s="140"/>
      <c r="O87" s="23"/>
      <c r="P87" s="145"/>
      <c r="Q87" s="145"/>
      <c r="R87" s="146"/>
    </row>
    <row r="88" spans="1:18" ht="15" customHeight="1" thickBot="1" x14ac:dyDescent="0.3">
      <c r="A88" s="187"/>
      <c r="B88" s="188"/>
      <c r="C88" s="188"/>
      <c r="D88" s="188"/>
      <c r="E88" s="188"/>
      <c r="F88" s="188"/>
      <c r="G88" s="23"/>
      <c r="H88" s="128"/>
      <c r="I88" s="128"/>
      <c r="J88" s="129"/>
      <c r="K88" s="141" t="s">
        <v>362</v>
      </c>
      <c r="L88" s="142"/>
      <c r="M88" s="142"/>
      <c r="N88" s="142"/>
      <c r="O88" s="32"/>
      <c r="P88" s="153" t="s">
        <v>122</v>
      </c>
      <c r="Q88" s="153"/>
      <c r="R88" s="154"/>
    </row>
    <row r="89" spans="1:18" ht="15" customHeight="1" thickBot="1" x14ac:dyDescent="0.3">
      <c r="A89" s="141" t="s">
        <v>125</v>
      </c>
      <c r="B89" s="142"/>
      <c r="C89" s="142"/>
      <c r="D89" s="142"/>
      <c r="E89" s="142"/>
      <c r="F89" s="142"/>
      <c r="G89" s="32"/>
      <c r="H89" s="153" t="s">
        <v>122</v>
      </c>
      <c r="I89" s="153"/>
      <c r="J89" s="154"/>
      <c r="K89" s="137"/>
      <c r="L89" s="138"/>
      <c r="M89" s="138"/>
      <c r="N89" s="138"/>
      <c r="O89" s="29"/>
      <c r="P89" s="143"/>
      <c r="Q89" s="143"/>
      <c r="R89" s="144"/>
    </row>
    <row r="90" spans="1:18" ht="12" customHeight="1" x14ac:dyDescent="0.25">
      <c r="A90" s="181" t="s">
        <v>157</v>
      </c>
      <c r="B90" s="182"/>
      <c r="C90" s="182"/>
      <c r="D90" s="182"/>
      <c r="E90" s="182"/>
      <c r="F90" s="182"/>
      <c r="G90" s="182"/>
      <c r="H90" s="182"/>
      <c r="I90" s="182"/>
      <c r="J90" s="183"/>
      <c r="K90" s="139"/>
      <c r="L90" s="140"/>
      <c r="M90" s="140"/>
      <c r="N90" s="140"/>
      <c r="O90" s="23"/>
      <c r="P90" s="145"/>
      <c r="Q90" s="145"/>
      <c r="R90" s="146"/>
    </row>
    <row r="91" spans="1:18" ht="12" customHeight="1" thickBot="1" x14ac:dyDescent="0.3">
      <c r="A91" s="184"/>
      <c r="B91" s="185"/>
      <c r="C91" s="185"/>
      <c r="D91" s="185"/>
      <c r="E91" s="185"/>
      <c r="F91" s="185"/>
      <c r="G91" s="185"/>
      <c r="H91" s="185"/>
      <c r="I91" s="185"/>
      <c r="J91" s="186"/>
      <c r="K91" s="141" t="s">
        <v>369</v>
      </c>
      <c r="L91" s="142"/>
      <c r="M91" s="142"/>
      <c r="N91" s="142"/>
      <c r="O91" s="32"/>
      <c r="P91" s="153" t="s">
        <v>122</v>
      </c>
      <c r="Q91" s="153"/>
      <c r="R91" s="154"/>
    </row>
    <row r="92" spans="1:18" ht="15" customHeight="1" x14ac:dyDescent="0.25">
      <c r="A92" s="223"/>
      <c r="B92" s="224"/>
      <c r="C92" s="224"/>
      <c r="D92" s="224"/>
      <c r="E92" s="224"/>
      <c r="F92" s="224"/>
      <c r="G92" s="224"/>
      <c r="H92" s="224"/>
      <c r="I92" s="23"/>
      <c r="J92" s="31"/>
      <c r="K92" s="203" t="str">
        <f>"Signatures authorize the release of "&amp;F20&amp;"'s educational records between all signing parties and agencies."</f>
        <v>Signatures authorize the release of 's educational records between all signing parties and agencies.</v>
      </c>
      <c r="L92" s="204"/>
      <c r="M92" s="204"/>
      <c r="N92" s="204"/>
      <c r="O92" s="204"/>
      <c r="P92" s="204"/>
      <c r="Q92" s="204"/>
      <c r="R92" s="205"/>
    </row>
    <row r="93" spans="1:18" ht="12" customHeight="1" x14ac:dyDescent="0.25">
      <c r="A93" s="170" t="s">
        <v>124</v>
      </c>
      <c r="B93" s="171"/>
      <c r="C93" s="171"/>
      <c r="D93" s="171"/>
      <c r="E93" s="171"/>
      <c r="F93" s="171"/>
      <c r="G93" s="171"/>
      <c r="H93" s="171"/>
      <c r="I93" s="27"/>
      <c r="J93" s="31"/>
      <c r="K93" s="206"/>
      <c r="L93" s="207"/>
      <c r="M93" s="207"/>
      <c r="N93" s="207"/>
      <c r="O93" s="207"/>
      <c r="P93" s="207"/>
      <c r="Q93" s="207"/>
      <c r="R93" s="208"/>
    </row>
    <row r="94" spans="1:18" ht="20.149999999999999" customHeight="1" x14ac:dyDescent="0.25">
      <c r="A94" s="187"/>
      <c r="B94" s="188"/>
      <c r="C94" s="188"/>
      <c r="D94" s="188"/>
      <c r="E94" s="188"/>
      <c r="F94" s="188"/>
      <c r="G94" s="23"/>
      <c r="H94" s="128"/>
      <c r="I94" s="128"/>
      <c r="J94" s="129"/>
      <c r="K94" s="206"/>
      <c r="L94" s="207"/>
      <c r="M94" s="207"/>
      <c r="N94" s="207"/>
      <c r="O94" s="207"/>
      <c r="P94" s="207"/>
      <c r="Q94" s="207"/>
      <c r="R94" s="208"/>
    </row>
    <row r="95" spans="1:18" ht="12" customHeight="1" thickBot="1" x14ac:dyDescent="0.3">
      <c r="A95" s="141" t="s">
        <v>125</v>
      </c>
      <c r="B95" s="142"/>
      <c r="C95" s="142"/>
      <c r="D95" s="142"/>
      <c r="E95" s="142"/>
      <c r="F95" s="142"/>
      <c r="G95" s="32"/>
      <c r="H95" s="153" t="s">
        <v>122</v>
      </c>
      <c r="I95" s="153"/>
      <c r="J95" s="154"/>
      <c r="K95" s="209"/>
      <c r="L95" s="210"/>
      <c r="M95" s="210"/>
      <c r="N95" s="210"/>
      <c r="O95" s="210"/>
      <c r="P95" s="210"/>
      <c r="Q95" s="210"/>
      <c r="R95" s="211"/>
    </row>
    <row r="96" spans="1:18" ht="1" customHeight="1" x14ac:dyDescent="0.25">
      <c r="A96" s="33"/>
      <c r="B96" s="33"/>
      <c r="C96" s="33"/>
      <c r="D96" s="33"/>
      <c r="E96" s="33"/>
      <c r="F96" s="33"/>
      <c r="G96" s="23"/>
      <c r="H96" s="24"/>
      <c r="I96" s="24"/>
      <c r="J96" s="24"/>
      <c r="K96" s="40"/>
      <c r="L96" s="40"/>
      <c r="M96" s="40"/>
      <c r="N96" s="40"/>
      <c r="O96" s="40"/>
      <c r="P96" s="40"/>
      <c r="Q96" s="40"/>
      <c r="R96" s="40"/>
    </row>
    <row r="97" spans="1:18" ht="20.149999999999999" customHeight="1" x14ac:dyDescent="0.25">
      <c r="A97" s="34"/>
      <c r="B97" s="35"/>
      <c r="C97" s="35"/>
      <c r="D97" s="35"/>
      <c r="E97" s="35"/>
      <c r="F97" s="155" t="str">
        <f>F1</f>
        <v>COMPULSORY ATTENDANCE  AGREEMENT
FISCAL YEAR 2022 - 2023
Section 118.15 Wisconsin Statutes</v>
      </c>
      <c r="G97" s="156"/>
      <c r="H97" s="156"/>
      <c r="I97" s="156"/>
      <c r="J97" s="156"/>
      <c r="K97" s="156"/>
      <c r="L97" s="156"/>
      <c r="M97" s="156"/>
      <c r="N97" s="156"/>
      <c r="O97" s="156"/>
      <c r="P97" s="156"/>
      <c r="Q97" s="156"/>
      <c r="R97" s="157"/>
    </row>
    <row r="98" spans="1:18" ht="20.149999999999999" customHeight="1" x14ac:dyDescent="0.25">
      <c r="A98" s="36"/>
      <c r="B98" s="37"/>
      <c r="C98" s="37"/>
      <c r="D98" s="37"/>
      <c r="E98" s="37"/>
      <c r="F98" s="158"/>
      <c r="G98" s="159"/>
      <c r="H98" s="159"/>
      <c r="I98" s="159"/>
      <c r="J98" s="159"/>
      <c r="K98" s="159"/>
      <c r="L98" s="159"/>
      <c r="M98" s="159"/>
      <c r="N98" s="159"/>
      <c r="O98" s="159"/>
      <c r="P98" s="159"/>
      <c r="Q98" s="159"/>
      <c r="R98" s="160"/>
    </row>
    <row r="99" spans="1:18" ht="20.149999999999999" customHeight="1" x14ac:dyDescent="0.25">
      <c r="A99" s="36"/>
      <c r="B99" s="37"/>
      <c r="C99" s="37"/>
      <c r="D99" s="37"/>
      <c r="E99" s="37"/>
      <c r="F99" s="158"/>
      <c r="G99" s="159"/>
      <c r="H99" s="159"/>
      <c r="I99" s="159"/>
      <c r="J99" s="159"/>
      <c r="K99" s="159"/>
      <c r="L99" s="159"/>
      <c r="M99" s="159"/>
      <c r="N99" s="159"/>
      <c r="O99" s="159"/>
      <c r="P99" s="159"/>
      <c r="Q99" s="159"/>
      <c r="R99" s="160"/>
    </row>
    <row r="100" spans="1:18" ht="20.149999999999999" customHeight="1" x14ac:dyDescent="0.25">
      <c r="A100" s="38"/>
      <c r="B100" s="39"/>
      <c r="C100" s="39"/>
      <c r="D100" s="39"/>
      <c r="E100" s="39"/>
      <c r="F100" s="161"/>
      <c r="G100" s="162"/>
      <c r="H100" s="162"/>
      <c r="I100" s="162"/>
      <c r="J100" s="162"/>
      <c r="K100" s="162"/>
      <c r="L100" s="162"/>
      <c r="M100" s="162"/>
      <c r="N100" s="162"/>
      <c r="O100" s="162"/>
      <c r="P100" s="162"/>
      <c r="Q100" s="162"/>
      <c r="R100" s="163"/>
    </row>
    <row r="101" spans="1:18" ht="20.149999999999999" customHeight="1" x14ac:dyDescent="0.25">
      <c r="A101" s="193" t="str">
        <f>IF(F30="","SELECT PROGRAM GOAL ON PAGE 1",IF(F30="High School Graduation (for Credit)","Credit Remediation Program 
Complete this page for students who are at least
sixteen years of age and are planning for high school credit","Contract written for HSED Program - complete page 4."))</f>
        <v>SELECT PROGRAM GOAL ON PAGE 1</v>
      </c>
      <c r="B101" s="194"/>
      <c r="C101" s="194"/>
      <c r="D101" s="194"/>
      <c r="E101" s="194"/>
      <c r="F101" s="194"/>
      <c r="G101" s="194"/>
      <c r="H101" s="194"/>
      <c r="I101" s="194"/>
      <c r="J101" s="194"/>
      <c r="K101" s="194"/>
      <c r="L101" s="194"/>
      <c r="M101" s="194"/>
      <c r="N101" s="194"/>
      <c r="O101" s="194"/>
      <c r="P101" s="194"/>
      <c r="Q101" s="194"/>
      <c r="R101" s="195"/>
    </row>
    <row r="102" spans="1:18" ht="20.149999999999999" customHeight="1" x14ac:dyDescent="0.25">
      <c r="A102" s="196"/>
      <c r="B102" s="197"/>
      <c r="C102" s="197"/>
      <c r="D102" s="197"/>
      <c r="E102" s="197"/>
      <c r="F102" s="197"/>
      <c r="G102" s="197"/>
      <c r="H102" s="197"/>
      <c r="I102" s="197"/>
      <c r="J102" s="197"/>
      <c r="K102" s="197"/>
      <c r="L102" s="197"/>
      <c r="M102" s="197"/>
      <c r="N102" s="197"/>
      <c r="O102" s="197"/>
      <c r="P102" s="197"/>
      <c r="Q102" s="197"/>
      <c r="R102" s="198"/>
    </row>
    <row r="103" spans="1:18" ht="20.149999999999999" customHeight="1" x14ac:dyDescent="0.25">
      <c r="A103" s="199"/>
      <c r="B103" s="200"/>
      <c r="C103" s="200"/>
      <c r="D103" s="200"/>
      <c r="E103" s="200"/>
      <c r="F103" s="200"/>
      <c r="G103" s="200"/>
      <c r="H103" s="200"/>
      <c r="I103" s="200"/>
      <c r="J103" s="200"/>
      <c r="K103" s="200"/>
      <c r="L103" s="200"/>
      <c r="M103" s="200"/>
      <c r="N103" s="200"/>
      <c r="O103" s="200"/>
      <c r="P103" s="200"/>
      <c r="Q103" s="200"/>
      <c r="R103" s="201"/>
    </row>
    <row r="104" spans="1:18" ht="20.149999999999999" customHeight="1" x14ac:dyDescent="0.25">
      <c r="A104" s="130" t="s">
        <v>128</v>
      </c>
      <c r="B104" s="131"/>
      <c r="C104" s="131"/>
      <c r="D104" s="131"/>
      <c r="E104" s="131"/>
      <c r="F104" s="131"/>
      <c r="G104" s="131"/>
      <c r="H104" s="131"/>
      <c r="I104" s="131"/>
      <c r="J104" s="131"/>
      <c r="K104" s="131"/>
      <c r="L104" s="131"/>
      <c r="M104" s="131"/>
      <c r="N104" s="131"/>
      <c r="O104" s="131"/>
      <c r="P104" s="131"/>
      <c r="Q104" s="131"/>
      <c r="R104" s="132"/>
    </row>
    <row r="105" spans="1:18" ht="20.149999999999999" customHeight="1" x14ac:dyDescent="0.25">
      <c r="A105" s="133" t="s">
        <v>129</v>
      </c>
      <c r="B105" s="134"/>
      <c r="C105" s="134"/>
      <c r="D105" s="134"/>
      <c r="E105" s="134"/>
      <c r="F105" s="134"/>
      <c r="G105" s="134"/>
      <c r="H105" s="134"/>
      <c r="I105" s="134"/>
      <c r="J105" s="134"/>
      <c r="K105" s="134"/>
      <c r="L105" s="134"/>
      <c r="M105" s="134"/>
      <c r="N105" s="134"/>
      <c r="O105" s="134"/>
      <c r="P105" s="134"/>
      <c r="Q105" s="134"/>
      <c r="R105" s="135"/>
    </row>
    <row r="106" spans="1:18" ht="20.149999999999999" customHeight="1" x14ac:dyDescent="0.25">
      <c r="A106" s="235" t="s">
        <v>131</v>
      </c>
      <c r="B106" s="236"/>
      <c r="C106" s="236"/>
      <c r="D106" s="236"/>
      <c r="E106" s="237"/>
      <c r="F106" s="147" t="s">
        <v>132</v>
      </c>
      <c r="G106" s="148"/>
      <c r="H106" s="149"/>
      <c r="I106" s="148" t="s">
        <v>133</v>
      </c>
      <c r="J106" s="149"/>
      <c r="K106" s="136" t="s">
        <v>130</v>
      </c>
      <c r="L106" s="136"/>
      <c r="M106" s="136" t="s">
        <v>135</v>
      </c>
      <c r="N106" s="136"/>
      <c r="O106" s="136" t="s">
        <v>136</v>
      </c>
      <c r="P106" s="136"/>
      <c r="Q106" s="136"/>
      <c r="R106" s="136"/>
    </row>
    <row r="107" spans="1:18" ht="20.149999999999999" customHeight="1" x14ac:dyDescent="0.25">
      <c r="A107" s="238"/>
      <c r="B107" s="239"/>
      <c r="C107" s="239"/>
      <c r="D107" s="239"/>
      <c r="E107" s="240"/>
      <c r="F107" s="150"/>
      <c r="G107" s="151"/>
      <c r="H107" s="152"/>
      <c r="I107" s="151"/>
      <c r="J107" s="152"/>
      <c r="K107" s="136"/>
      <c r="L107" s="136"/>
      <c r="M107" s="136"/>
      <c r="N107" s="136"/>
      <c r="O107" s="136"/>
      <c r="P107" s="136"/>
      <c r="Q107" s="136"/>
      <c r="R107" s="136"/>
    </row>
    <row r="108" spans="1:18" ht="20.149999999999999" customHeight="1" x14ac:dyDescent="0.25">
      <c r="A108" s="212"/>
      <c r="B108" s="213"/>
      <c r="C108" s="213"/>
      <c r="D108" s="213"/>
      <c r="E108" s="214"/>
      <c r="F108" s="41" t="s">
        <v>292</v>
      </c>
      <c r="G108" s="346"/>
      <c r="H108" s="347"/>
      <c r="I108" s="343">
        <v>15.06</v>
      </c>
      <c r="J108" s="343"/>
      <c r="K108" s="348" t="str">
        <f>IF(G108="","",G108*G109*I108)</f>
        <v/>
      </c>
      <c r="L108" s="349"/>
      <c r="M108" s="212"/>
      <c r="N108" s="214"/>
      <c r="O108" s="212"/>
      <c r="P108" s="213"/>
      <c r="Q108" s="213"/>
      <c r="R108" s="214"/>
    </row>
    <row r="109" spans="1:18" ht="20.149999999999999" customHeight="1" x14ac:dyDescent="0.25">
      <c r="A109" s="215"/>
      <c r="B109" s="216"/>
      <c r="C109" s="216"/>
      <c r="D109" s="216"/>
      <c r="E109" s="217"/>
      <c r="F109" s="42" t="s">
        <v>293</v>
      </c>
      <c r="G109" s="344"/>
      <c r="H109" s="345"/>
      <c r="I109" s="343"/>
      <c r="J109" s="343"/>
      <c r="K109" s="350"/>
      <c r="L109" s="351"/>
      <c r="M109" s="215"/>
      <c r="N109" s="217"/>
      <c r="O109" s="215"/>
      <c r="P109" s="216"/>
      <c r="Q109" s="216"/>
      <c r="R109" s="217"/>
    </row>
    <row r="110" spans="1:18" ht="20.149999999999999" customHeight="1" x14ac:dyDescent="0.25">
      <c r="A110" s="212"/>
      <c r="B110" s="213"/>
      <c r="C110" s="213"/>
      <c r="D110" s="213"/>
      <c r="E110" s="214"/>
      <c r="F110" s="41" t="s">
        <v>292</v>
      </c>
      <c r="G110" s="346"/>
      <c r="H110" s="347"/>
      <c r="I110" s="343">
        <f>I108</f>
        <v>15.06</v>
      </c>
      <c r="J110" s="343"/>
      <c r="K110" s="348" t="str">
        <f>IF(G110="","",G110*G111*I110)</f>
        <v/>
      </c>
      <c r="L110" s="349"/>
      <c r="M110" s="212"/>
      <c r="N110" s="214"/>
      <c r="O110" s="212"/>
      <c r="P110" s="213"/>
      <c r="Q110" s="213"/>
      <c r="R110" s="214"/>
    </row>
    <row r="111" spans="1:18" ht="20.149999999999999" customHeight="1" x14ac:dyDescent="0.25">
      <c r="A111" s="215"/>
      <c r="B111" s="216"/>
      <c r="C111" s="216"/>
      <c r="D111" s="216"/>
      <c r="E111" s="217"/>
      <c r="F111" s="42" t="s">
        <v>293</v>
      </c>
      <c r="G111" s="344"/>
      <c r="H111" s="345"/>
      <c r="I111" s="343"/>
      <c r="J111" s="343"/>
      <c r="K111" s="350"/>
      <c r="L111" s="351"/>
      <c r="M111" s="215"/>
      <c r="N111" s="217"/>
      <c r="O111" s="215"/>
      <c r="P111" s="216"/>
      <c r="Q111" s="216"/>
      <c r="R111" s="217"/>
    </row>
    <row r="112" spans="1:18" ht="20.149999999999999" customHeight="1" x14ac:dyDescent="0.25">
      <c r="A112" s="212"/>
      <c r="B112" s="213"/>
      <c r="C112" s="213"/>
      <c r="D112" s="213"/>
      <c r="E112" s="214"/>
      <c r="F112" s="41" t="s">
        <v>292</v>
      </c>
      <c r="G112" s="346"/>
      <c r="H112" s="347"/>
      <c r="I112" s="343">
        <f>I110</f>
        <v>15.06</v>
      </c>
      <c r="J112" s="343"/>
      <c r="K112" s="348" t="str">
        <f>IF(G112="","",G112*G113*I112)</f>
        <v/>
      </c>
      <c r="L112" s="349"/>
      <c r="M112" s="212"/>
      <c r="N112" s="214"/>
      <c r="O112" s="212"/>
      <c r="P112" s="213"/>
      <c r="Q112" s="213"/>
      <c r="R112" s="214"/>
    </row>
    <row r="113" spans="1:18" ht="20.149999999999999" customHeight="1" x14ac:dyDescent="0.25">
      <c r="A113" s="215"/>
      <c r="B113" s="216"/>
      <c r="C113" s="216"/>
      <c r="D113" s="216"/>
      <c r="E113" s="217"/>
      <c r="F113" s="42" t="s">
        <v>293</v>
      </c>
      <c r="G113" s="344"/>
      <c r="H113" s="345"/>
      <c r="I113" s="343"/>
      <c r="J113" s="343"/>
      <c r="K113" s="350"/>
      <c r="L113" s="351"/>
      <c r="M113" s="215"/>
      <c r="N113" s="217"/>
      <c r="O113" s="215"/>
      <c r="P113" s="216"/>
      <c r="Q113" s="216"/>
      <c r="R113" s="217"/>
    </row>
    <row r="114" spans="1:18" ht="20.149999999999999" customHeight="1" x14ac:dyDescent="0.25">
      <c r="A114" s="212"/>
      <c r="B114" s="213"/>
      <c r="C114" s="213"/>
      <c r="D114" s="213"/>
      <c r="E114" s="214"/>
      <c r="F114" s="41" t="s">
        <v>292</v>
      </c>
      <c r="G114" s="346"/>
      <c r="H114" s="347"/>
      <c r="I114" s="343">
        <f>I112</f>
        <v>15.06</v>
      </c>
      <c r="J114" s="343"/>
      <c r="K114" s="348" t="str">
        <f>IF(G114="","",G114*G115*I114)</f>
        <v/>
      </c>
      <c r="L114" s="349"/>
      <c r="M114" s="212"/>
      <c r="N114" s="214"/>
      <c r="O114" s="212"/>
      <c r="P114" s="213"/>
      <c r="Q114" s="213"/>
      <c r="R114" s="214"/>
    </row>
    <row r="115" spans="1:18" ht="20.149999999999999" customHeight="1" x14ac:dyDescent="0.25">
      <c r="A115" s="215"/>
      <c r="B115" s="216"/>
      <c r="C115" s="216"/>
      <c r="D115" s="216"/>
      <c r="E115" s="217"/>
      <c r="F115" s="42" t="s">
        <v>293</v>
      </c>
      <c r="G115" s="344"/>
      <c r="H115" s="345"/>
      <c r="I115" s="343"/>
      <c r="J115" s="343"/>
      <c r="K115" s="350"/>
      <c r="L115" s="351"/>
      <c r="M115" s="215"/>
      <c r="N115" s="217"/>
      <c r="O115" s="215"/>
      <c r="P115" s="216"/>
      <c r="Q115" s="216"/>
      <c r="R115" s="217"/>
    </row>
    <row r="116" spans="1:18" ht="20.149999999999999" customHeight="1" x14ac:dyDescent="0.25">
      <c r="A116" s="212"/>
      <c r="B116" s="213"/>
      <c r="C116" s="213"/>
      <c r="D116" s="213"/>
      <c r="E116" s="214"/>
      <c r="F116" s="41" t="s">
        <v>292</v>
      </c>
      <c r="G116" s="346"/>
      <c r="H116" s="347"/>
      <c r="I116" s="343">
        <f>I114</f>
        <v>15.06</v>
      </c>
      <c r="J116" s="343"/>
      <c r="K116" s="348" t="str">
        <f>IF(G116="","",G116*G117*I116)</f>
        <v/>
      </c>
      <c r="L116" s="349"/>
      <c r="M116" s="212"/>
      <c r="N116" s="214"/>
      <c r="O116" s="212"/>
      <c r="P116" s="213"/>
      <c r="Q116" s="213"/>
      <c r="R116" s="214"/>
    </row>
    <row r="117" spans="1:18" ht="20.149999999999999" customHeight="1" x14ac:dyDescent="0.25">
      <c r="A117" s="215"/>
      <c r="B117" s="216"/>
      <c r="C117" s="216"/>
      <c r="D117" s="216"/>
      <c r="E117" s="217"/>
      <c r="F117" s="42" t="s">
        <v>293</v>
      </c>
      <c r="G117" s="344"/>
      <c r="H117" s="345"/>
      <c r="I117" s="343"/>
      <c r="J117" s="343"/>
      <c r="K117" s="350"/>
      <c r="L117" s="351"/>
      <c r="M117" s="215"/>
      <c r="N117" s="217"/>
      <c r="O117" s="215"/>
      <c r="P117" s="216"/>
      <c r="Q117" s="216"/>
      <c r="R117" s="217"/>
    </row>
    <row r="118" spans="1:18" ht="20.149999999999999" customHeight="1" x14ac:dyDescent="0.25">
      <c r="A118" s="212"/>
      <c r="B118" s="213"/>
      <c r="C118" s="213"/>
      <c r="D118" s="213"/>
      <c r="E118" s="214"/>
      <c r="F118" s="41" t="s">
        <v>292</v>
      </c>
      <c r="G118" s="346"/>
      <c r="H118" s="347"/>
      <c r="I118" s="343">
        <f>I116</f>
        <v>15.06</v>
      </c>
      <c r="J118" s="343"/>
      <c r="K118" s="348" t="str">
        <f>IF(G118="","",G118*G119*I118)</f>
        <v/>
      </c>
      <c r="L118" s="349"/>
      <c r="M118" s="212"/>
      <c r="N118" s="214"/>
      <c r="O118" s="212"/>
      <c r="P118" s="213"/>
      <c r="Q118" s="213"/>
      <c r="R118" s="214"/>
    </row>
    <row r="119" spans="1:18" ht="20.149999999999999" customHeight="1" x14ac:dyDescent="0.25">
      <c r="A119" s="215"/>
      <c r="B119" s="216"/>
      <c r="C119" s="216"/>
      <c r="D119" s="216"/>
      <c r="E119" s="217"/>
      <c r="F119" s="42" t="s">
        <v>293</v>
      </c>
      <c r="G119" s="344"/>
      <c r="H119" s="345"/>
      <c r="I119" s="343"/>
      <c r="J119" s="343"/>
      <c r="K119" s="350"/>
      <c r="L119" s="351"/>
      <c r="M119" s="215"/>
      <c r="N119" s="217"/>
      <c r="O119" s="215"/>
      <c r="P119" s="216"/>
      <c r="Q119" s="216"/>
      <c r="R119" s="217"/>
    </row>
    <row r="120" spans="1:18" ht="20.149999999999999" customHeight="1" x14ac:dyDescent="0.25">
      <c r="A120" s="212"/>
      <c r="B120" s="213"/>
      <c r="C120" s="213"/>
      <c r="D120" s="213"/>
      <c r="E120" s="214"/>
      <c r="F120" s="41" t="s">
        <v>292</v>
      </c>
      <c r="G120" s="346"/>
      <c r="H120" s="347"/>
      <c r="I120" s="343">
        <f>I118</f>
        <v>15.06</v>
      </c>
      <c r="J120" s="343"/>
      <c r="K120" s="348" t="str">
        <f>IF(G120="","",G120*G121*I120)</f>
        <v/>
      </c>
      <c r="L120" s="349"/>
      <c r="M120" s="212"/>
      <c r="N120" s="214"/>
      <c r="O120" s="212"/>
      <c r="P120" s="213"/>
      <c r="Q120" s="213"/>
      <c r="R120" s="214"/>
    </row>
    <row r="121" spans="1:18" ht="20.149999999999999" customHeight="1" x14ac:dyDescent="0.25">
      <c r="A121" s="215"/>
      <c r="B121" s="216"/>
      <c r="C121" s="216"/>
      <c r="D121" s="216"/>
      <c r="E121" s="217"/>
      <c r="F121" s="42" t="s">
        <v>293</v>
      </c>
      <c r="G121" s="344"/>
      <c r="H121" s="345"/>
      <c r="I121" s="343"/>
      <c r="J121" s="343"/>
      <c r="K121" s="350"/>
      <c r="L121" s="351"/>
      <c r="M121" s="215"/>
      <c r="N121" s="217"/>
      <c r="O121" s="215"/>
      <c r="P121" s="216"/>
      <c r="Q121" s="216"/>
      <c r="R121" s="217"/>
    </row>
    <row r="122" spans="1:18" ht="20.149999999999999" customHeight="1" x14ac:dyDescent="0.25">
      <c r="A122" s="212"/>
      <c r="B122" s="213"/>
      <c r="C122" s="213"/>
      <c r="D122" s="213"/>
      <c r="E122" s="214"/>
      <c r="F122" s="41" t="s">
        <v>292</v>
      </c>
      <c r="G122" s="346"/>
      <c r="H122" s="347"/>
      <c r="I122" s="343">
        <f>I120</f>
        <v>15.06</v>
      </c>
      <c r="J122" s="343"/>
      <c r="K122" s="348" t="str">
        <f>IF(G122="","",G122*G123*I122)</f>
        <v/>
      </c>
      <c r="L122" s="349"/>
      <c r="M122" s="212"/>
      <c r="N122" s="214"/>
      <c r="O122" s="212"/>
      <c r="P122" s="213"/>
      <c r="Q122" s="213"/>
      <c r="R122" s="214"/>
    </row>
    <row r="123" spans="1:18" ht="20.149999999999999" customHeight="1" x14ac:dyDescent="0.25">
      <c r="A123" s="215"/>
      <c r="B123" s="216"/>
      <c r="C123" s="216"/>
      <c r="D123" s="216"/>
      <c r="E123" s="217"/>
      <c r="F123" s="42" t="s">
        <v>293</v>
      </c>
      <c r="G123" s="344"/>
      <c r="H123" s="345"/>
      <c r="I123" s="343"/>
      <c r="J123" s="343"/>
      <c r="K123" s="350"/>
      <c r="L123" s="351"/>
      <c r="M123" s="215"/>
      <c r="N123" s="217"/>
      <c r="O123" s="215"/>
      <c r="P123" s="216"/>
      <c r="Q123" s="216"/>
      <c r="R123" s="217"/>
    </row>
    <row r="124" spans="1:18" ht="20.149999999999999" customHeight="1" x14ac:dyDescent="0.25">
      <c r="A124" s="212"/>
      <c r="B124" s="213"/>
      <c r="C124" s="213"/>
      <c r="D124" s="213"/>
      <c r="E124" s="214"/>
      <c r="F124" s="41" t="s">
        <v>292</v>
      </c>
      <c r="G124" s="346"/>
      <c r="H124" s="347"/>
      <c r="I124" s="343">
        <f>I122</f>
        <v>15.06</v>
      </c>
      <c r="J124" s="343"/>
      <c r="K124" s="348" t="str">
        <f>IF(G124="","",G124*G125*I124)</f>
        <v/>
      </c>
      <c r="L124" s="349"/>
      <c r="M124" s="212"/>
      <c r="N124" s="214"/>
      <c r="O124" s="212"/>
      <c r="P124" s="213"/>
      <c r="Q124" s="213"/>
      <c r="R124" s="214"/>
    </row>
    <row r="125" spans="1:18" ht="20.149999999999999" customHeight="1" x14ac:dyDescent="0.25">
      <c r="A125" s="215"/>
      <c r="B125" s="216"/>
      <c r="C125" s="216"/>
      <c r="D125" s="216"/>
      <c r="E125" s="217"/>
      <c r="F125" s="42" t="s">
        <v>293</v>
      </c>
      <c r="G125" s="344"/>
      <c r="H125" s="345"/>
      <c r="I125" s="343"/>
      <c r="J125" s="343"/>
      <c r="K125" s="350"/>
      <c r="L125" s="351"/>
      <c r="M125" s="215"/>
      <c r="N125" s="217"/>
      <c r="O125" s="215"/>
      <c r="P125" s="216"/>
      <c r="Q125" s="216"/>
      <c r="R125" s="217"/>
    </row>
    <row r="126" spans="1:18" ht="20.149999999999999" customHeight="1" x14ac:dyDescent="0.25">
      <c r="A126" s="212"/>
      <c r="B126" s="213"/>
      <c r="C126" s="213"/>
      <c r="D126" s="213"/>
      <c r="E126" s="214"/>
      <c r="F126" s="41" t="s">
        <v>292</v>
      </c>
      <c r="G126" s="346"/>
      <c r="H126" s="347"/>
      <c r="I126" s="343">
        <f>I124</f>
        <v>15.06</v>
      </c>
      <c r="J126" s="343"/>
      <c r="K126" s="348" t="str">
        <f>IF(G126="","",G126*G127*I126)</f>
        <v/>
      </c>
      <c r="L126" s="349"/>
      <c r="M126" s="212"/>
      <c r="N126" s="214"/>
      <c r="O126" s="212"/>
      <c r="P126" s="213"/>
      <c r="Q126" s="213"/>
      <c r="R126" s="214"/>
    </row>
    <row r="127" spans="1:18" ht="20.149999999999999" customHeight="1" x14ac:dyDescent="0.25">
      <c r="A127" s="215"/>
      <c r="B127" s="216"/>
      <c r="C127" s="216"/>
      <c r="D127" s="216"/>
      <c r="E127" s="217"/>
      <c r="F127" s="42" t="s">
        <v>293</v>
      </c>
      <c r="G127" s="344"/>
      <c r="H127" s="345"/>
      <c r="I127" s="343"/>
      <c r="J127" s="343"/>
      <c r="K127" s="350"/>
      <c r="L127" s="351"/>
      <c r="M127" s="215"/>
      <c r="N127" s="217"/>
      <c r="O127" s="215"/>
      <c r="P127" s="216"/>
      <c r="Q127" s="216"/>
      <c r="R127" s="217"/>
    </row>
    <row r="128" spans="1:18" ht="20.149999999999999" customHeight="1" x14ac:dyDescent="0.25">
      <c r="A128" s="357" t="s">
        <v>138</v>
      </c>
      <c r="B128" s="358"/>
      <c r="C128" s="358"/>
      <c r="D128" s="358"/>
      <c r="E128" s="359"/>
      <c r="F128" s="41" t="s">
        <v>292</v>
      </c>
      <c r="G128" s="346"/>
      <c r="H128" s="347"/>
      <c r="I128" s="343">
        <v>74.41</v>
      </c>
      <c r="J128" s="343"/>
      <c r="K128" s="348" t="str">
        <f>IF(G128="","",G128*G129*I128)</f>
        <v/>
      </c>
      <c r="L128" s="349"/>
      <c r="M128" s="212"/>
      <c r="N128" s="214"/>
      <c r="O128" s="212"/>
      <c r="P128" s="213"/>
      <c r="Q128" s="213"/>
      <c r="R128" s="214"/>
    </row>
    <row r="129" spans="1:18" ht="20.149999999999999" customHeight="1" x14ac:dyDescent="0.25">
      <c r="A129" s="360"/>
      <c r="B129" s="361"/>
      <c r="C129" s="361"/>
      <c r="D129" s="361"/>
      <c r="E129" s="362"/>
      <c r="F129" s="42" t="s">
        <v>293</v>
      </c>
      <c r="G129" s="344"/>
      <c r="H129" s="345"/>
      <c r="I129" s="343"/>
      <c r="J129" s="343"/>
      <c r="K129" s="350"/>
      <c r="L129" s="351"/>
      <c r="M129" s="215"/>
      <c r="N129" s="217"/>
      <c r="O129" s="215"/>
      <c r="P129" s="216"/>
      <c r="Q129" s="216"/>
      <c r="R129" s="217"/>
    </row>
    <row r="130" spans="1:18" ht="20.149999999999999" customHeight="1" x14ac:dyDescent="0.25">
      <c r="A130" s="383" t="s">
        <v>134</v>
      </c>
      <c r="B130" s="384"/>
      <c r="C130" s="384"/>
      <c r="D130" s="384"/>
      <c r="E130" s="384"/>
      <c r="F130" s="384"/>
      <c r="G130" s="384"/>
      <c r="H130" s="384"/>
      <c r="I130" s="384"/>
      <c r="J130" s="385"/>
      <c r="K130" s="389" t="str">
        <f>IF(SUM(K108:L129)=0,"",SUM(K108:L129))</f>
        <v/>
      </c>
      <c r="L130" s="390"/>
      <c r="M130" s="393"/>
      <c r="N130" s="394"/>
      <c r="O130" s="394"/>
      <c r="P130" s="394"/>
      <c r="Q130" s="394"/>
      <c r="R130" s="395"/>
    </row>
    <row r="131" spans="1:18" ht="20.149999999999999" customHeight="1" x14ac:dyDescent="0.25">
      <c r="A131" s="386"/>
      <c r="B131" s="387"/>
      <c r="C131" s="387"/>
      <c r="D131" s="387"/>
      <c r="E131" s="387"/>
      <c r="F131" s="387"/>
      <c r="G131" s="387"/>
      <c r="H131" s="387"/>
      <c r="I131" s="387"/>
      <c r="J131" s="388"/>
      <c r="K131" s="391"/>
      <c r="L131" s="392"/>
      <c r="M131" s="396"/>
      <c r="N131" s="397"/>
      <c r="O131" s="397"/>
      <c r="P131" s="397"/>
      <c r="Q131" s="397"/>
      <c r="R131" s="398"/>
    </row>
    <row r="132" spans="1:18" ht="12" customHeight="1" x14ac:dyDescent="0.25">
      <c r="A132" s="283" t="str">
        <f>"*Per-student hourly rate charge for compulsory school attendance for the "&amp;MID(F1,46,11)&amp;" school year is $13.82 (per hour/per student).  "&amp;F13&amp;" will be billed at the completion of the contract or upon contract termination."</f>
        <v>*Per-student hourly rate charge for compulsory school attendance for the 2022 - 2023 school year is $13.82 (per hour/per student).   will be billed at the completion of the contract or upon contract termination.</v>
      </c>
      <c r="B132" s="283"/>
      <c r="C132" s="283"/>
      <c r="D132" s="283"/>
      <c r="E132" s="283"/>
      <c r="F132" s="283"/>
      <c r="G132" s="283"/>
      <c r="H132" s="283"/>
      <c r="I132" s="283"/>
      <c r="J132" s="283"/>
      <c r="K132" s="283"/>
      <c r="L132" s="283"/>
      <c r="M132" s="283"/>
      <c r="N132" s="283"/>
      <c r="O132" s="283"/>
      <c r="P132" s="283"/>
      <c r="Q132" s="283"/>
      <c r="R132" s="283"/>
    </row>
    <row r="133" spans="1:18" ht="12" customHeight="1" x14ac:dyDescent="0.25">
      <c r="A133" s="284"/>
      <c r="B133" s="284"/>
      <c r="C133" s="284"/>
      <c r="D133" s="284"/>
      <c r="E133" s="284"/>
      <c r="F133" s="284"/>
      <c r="G133" s="284"/>
      <c r="H133" s="284"/>
      <c r="I133" s="284"/>
      <c r="J133" s="284"/>
      <c r="K133" s="284"/>
      <c r="L133" s="284"/>
      <c r="M133" s="284"/>
      <c r="N133" s="284"/>
      <c r="O133" s="284"/>
      <c r="P133" s="284"/>
      <c r="Q133" s="284"/>
      <c r="R133" s="284"/>
    </row>
    <row r="134" spans="1:18" ht="20.149999999999999" customHeight="1" x14ac:dyDescent="0.25">
      <c r="A134" s="18"/>
      <c r="B134" s="16"/>
      <c r="C134" s="16"/>
      <c r="D134" s="566" t="str">
        <f>F1</f>
        <v>COMPULSORY ATTENDANCE  AGREEMENT
FISCAL YEAR 2022 - 2023
Section 118.15 Wisconsin Statutes</v>
      </c>
      <c r="E134" s="566"/>
      <c r="F134" s="566"/>
      <c r="G134" s="566"/>
      <c r="H134" s="566"/>
      <c r="I134" s="566"/>
      <c r="J134" s="566"/>
      <c r="K134" s="566"/>
      <c r="L134" s="566"/>
      <c r="M134" s="566"/>
      <c r="N134" s="566"/>
      <c r="O134" s="566"/>
      <c r="P134" s="566"/>
      <c r="Q134" s="566"/>
      <c r="R134" s="567"/>
    </row>
    <row r="135" spans="1:18" ht="20.149999999999999" customHeight="1" x14ac:dyDescent="0.25">
      <c r="A135" s="18"/>
      <c r="B135" s="16"/>
      <c r="C135" s="16"/>
      <c r="D135" s="566"/>
      <c r="E135" s="566"/>
      <c r="F135" s="566"/>
      <c r="G135" s="566"/>
      <c r="H135" s="566"/>
      <c r="I135" s="566"/>
      <c r="J135" s="566"/>
      <c r="K135" s="566"/>
      <c r="L135" s="566"/>
      <c r="M135" s="566"/>
      <c r="N135" s="566"/>
      <c r="O135" s="566"/>
      <c r="P135" s="566"/>
      <c r="Q135" s="566"/>
      <c r="R135" s="567"/>
    </row>
    <row r="136" spans="1:18" ht="20.149999999999999" customHeight="1" x14ac:dyDescent="0.25">
      <c r="A136" s="18"/>
      <c r="B136" s="16"/>
      <c r="C136" s="16"/>
      <c r="D136" s="566"/>
      <c r="E136" s="566"/>
      <c r="F136" s="566"/>
      <c r="G136" s="566"/>
      <c r="H136" s="566"/>
      <c r="I136" s="566"/>
      <c r="J136" s="566"/>
      <c r="K136" s="566"/>
      <c r="L136" s="566"/>
      <c r="M136" s="566"/>
      <c r="N136" s="566"/>
      <c r="O136" s="566"/>
      <c r="P136" s="566"/>
      <c r="Q136" s="566"/>
      <c r="R136" s="567"/>
    </row>
    <row r="137" spans="1:18" ht="20.149999999999999" customHeight="1" x14ac:dyDescent="0.25">
      <c r="A137" s="43"/>
      <c r="B137" s="44"/>
      <c r="C137" s="44"/>
      <c r="D137" s="568"/>
      <c r="E137" s="568"/>
      <c r="F137" s="568"/>
      <c r="G137" s="568"/>
      <c r="H137" s="568"/>
      <c r="I137" s="568"/>
      <c r="J137" s="568"/>
      <c r="K137" s="568"/>
      <c r="L137" s="568"/>
      <c r="M137" s="568"/>
      <c r="N137" s="568"/>
      <c r="O137" s="568"/>
      <c r="P137" s="568"/>
      <c r="Q137" s="568"/>
      <c r="R137" s="569"/>
    </row>
    <row r="138" spans="1:18" ht="20.149999999999999" customHeight="1" x14ac:dyDescent="0.25">
      <c r="A138" s="364" t="s">
        <v>137</v>
      </c>
      <c r="B138" s="365"/>
      <c r="C138" s="365"/>
      <c r="D138" s="365"/>
      <c r="E138" s="365"/>
      <c r="F138" s="365"/>
      <c r="G138" s="365"/>
      <c r="H138" s="365"/>
      <c r="I138" s="365"/>
      <c r="J138" s="365"/>
      <c r="K138" s="365"/>
      <c r="L138" s="365"/>
      <c r="M138" s="365"/>
      <c r="N138" s="365"/>
      <c r="O138" s="365"/>
      <c r="P138" s="365"/>
      <c r="Q138" s="365"/>
      <c r="R138" s="366"/>
    </row>
    <row r="139" spans="1:18" ht="20.149999999999999" customHeight="1" x14ac:dyDescent="0.25">
      <c r="A139" s="367"/>
      <c r="B139" s="368"/>
      <c r="C139" s="368"/>
      <c r="D139" s="368"/>
      <c r="E139" s="368"/>
      <c r="F139" s="368"/>
      <c r="G139" s="368"/>
      <c r="H139" s="368"/>
      <c r="I139" s="368"/>
      <c r="J139" s="368"/>
      <c r="K139" s="368"/>
      <c r="L139" s="368"/>
      <c r="M139" s="368"/>
      <c r="N139" s="368"/>
      <c r="O139" s="368"/>
      <c r="P139" s="368"/>
      <c r="Q139" s="368"/>
      <c r="R139" s="369"/>
    </row>
    <row r="140" spans="1:18" ht="20.149999999999999" customHeight="1" x14ac:dyDescent="0.25">
      <c r="A140" s="370" t="s">
        <v>131</v>
      </c>
      <c r="B140" s="371"/>
      <c r="C140" s="371"/>
      <c r="D140" s="371"/>
      <c r="E140" s="371"/>
      <c r="F140" s="371"/>
      <c r="G140" s="372"/>
      <c r="H140" s="376" t="s">
        <v>139</v>
      </c>
      <c r="I140" s="377"/>
      <c r="J140" s="377"/>
      <c r="K140" s="377"/>
      <c r="L140" s="378"/>
      <c r="M140" s="382" t="s">
        <v>143</v>
      </c>
      <c r="N140" s="377"/>
      <c r="O140" s="378"/>
      <c r="P140" s="382" t="s">
        <v>140</v>
      </c>
      <c r="Q140" s="377"/>
      <c r="R140" s="378"/>
    </row>
    <row r="141" spans="1:18" ht="20.149999999999999" customHeight="1" x14ac:dyDescent="0.25">
      <c r="A141" s="373"/>
      <c r="B141" s="374"/>
      <c r="C141" s="374"/>
      <c r="D141" s="374"/>
      <c r="E141" s="374"/>
      <c r="F141" s="374"/>
      <c r="G141" s="375"/>
      <c r="H141" s="379"/>
      <c r="I141" s="380"/>
      <c r="J141" s="380"/>
      <c r="K141" s="380"/>
      <c r="L141" s="381"/>
      <c r="M141" s="379"/>
      <c r="N141" s="380"/>
      <c r="O141" s="381"/>
      <c r="P141" s="379"/>
      <c r="Q141" s="380"/>
      <c r="R141" s="381"/>
    </row>
    <row r="142" spans="1:18" ht="17.149999999999999" customHeight="1" x14ac:dyDescent="0.25">
      <c r="A142" s="399" t="s">
        <v>141</v>
      </c>
      <c r="B142" s="400"/>
      <c r="C142" s="400"/>
      <c r="D142" s="400"/>
      <c r="E142" s="400"/>
      <c r="F142" s="400"/>
      <c r="G142" s="401"/>
      <c r="H142" s="363" t="s">
        <v>282</v>
      </c>
      <c r="I142" s="363"/>
      <c r="J142" s="363"/>
      <c r="K142" s="363"/>
      <c r="L142" s="65"/>
      <c r="M142" s="408">
        <f>+I108</f>
        <v>15.06</v>
      </c>
      <c r="N142" s="408"/>
      <c r="O142" s="408"/>
      <c r="P142" s="409" t="str">
        <f>IF(L142="","",L144*M142)</f>
        <v/>
      </c>
      <c r="Q142" s="409"/>
      <c r="R142" s="409"/>
    </row>
    <row r="143" spans="1:18" ht="17.149999999999999" customHeight="1" x14ac:dyDescent="0.25">
      <c r="A143" s="402"/>
      <c r="B143" s="403"/>
      <c r="C143" s="403"/>
      <c r="D143" s="403"/>
      <c r="E143" s="403"/>
      <c r="F143" s="403"/>
      <c r="G143" s="404"/>
      <c r="H143" s="363" t="s">
        <v>283</v>
      </c>
      <c r="I143" s="363"/>
      <c r="J143" s="363"/>
      <c r="K143" s="363"/>
      <c r="L143" s="65"/>
      <c r="M143" s="408"/>
      <c r="N143" s="408"/>
      <c r="O143" s="408"/>
      <c r="P143" s="409"/>
      <c r="Q143" s="409"/>
      <c r="R143" s="409"/>
    </row>
    <row r="144" spans="1:18" ht="17.149999999999999" customHeight="1" x14ac:dyDescent="0.25">
      <c r="A144" s="405"/>
      <c r="B144" s="406"/>
      <c r="C144" s="406"/>
      <c r="D144" s="406"/>
      <c r="E144" s="406"/>
      <c r="F144" s="406"/>
      <c r="G144" s="407"/>
      <c r="H144" s="363" t="s">
        <v>142</v>
      </c>
      <c r="I144" s="363"/>
      <c r="J144" s="363"/>
      <c r="K144" s="363"/>
      <c r="L144" s="45" t="str">
        <f>IF(L142="","",L142*L143)</f>
        <v/>
      </c>
      <c r="M144" s="408"/>
      <c r="N144" s="408"/>
      <c r="O144" s="408"/>
      <c r="P144" s="409"/>
      <c r="Q144" s="409"/>
      <c r="R144" s="409"/>
    </row>
    <row r="145" spans="1:18" ht="17.149999999999999" customHeight="1" x14ac:dyDescent="0.25">
      <c r="A145" s="292" t="s">
        <v>144</v>
      </c>
      <c r="B145" s="363"/>
      <c r="C145" s="363"/>
      <c r="D145" s="363"/>
      <c r="E145" s="363"/>
      <c r="F145" s="363"/>
      <c r="G145" s="363"/>
      <c r="H145" s="363" t="s">
        <v>377</v>
      </c>
      <c r="I145" s="363"/>
      <c r="J145" s="363"/>
      <c r="K145" s="363"/>
      <c r="L145" s="363"/>
      <c r="M145" s="408"/>
      <c r="N145" s="408"/>
      <c r="O145" s="408"/>
      <c r="P145" s="234"/>
      <c r="Q145" s="234"/>
      <c r="R145" s="234"/>
    </row>
    <row r="146" spans="1:18" ht="17.149999999999999" customHeight="1" x14ac:dyDescent="0.25">
      <c r="A146" s="292"/>
      <c r="B146" s="363"/>
      <c r="C146" s="363"/>
      <c r="D146" s="363"/>
      <c r="E146" s="363"/>
      <c r="F146" s="363"/>
      <c r="G146" s="363"/>
      <c r="H146" s="363" t="s">
        <v>378</v>
      </c>
      <c r="I146" s="363"/>
      <c r="J146" s="363"/>
      <c r="K146" s="363"/>
      <c r="L146" s="363"/>
      <c r="M146" s="408"/>
      <c r="N146" s="408"/>
      <c r="O146" s="408"/>
      <c r="P146" s="234"/>
      <c r="Q146" s="234"/>
      <c r="R146" s="234"/>
    </row>
    <row r="147" spans="1:18" ht="17.149999999999999" customHeight="1" x14ac:dyDescent="0.25">
      <c r="A147" s="292"/>
      <c r="B147" s="363"/>
      <c r="C147" s="363"/>
      <c r="D147" s="363"/>
      <c r="E147" s="363"/>
      <c r="F147" s="363"/>
      <c r="G147" s="363"/>
      <c r="H147" s="363" t="s">
        <v>323</v>
      </c>
      <c r="I147" s="363"/>
      <c r="J147" s="363"/>
      <c r="K147" s="363"/>
      <c r="L147" s="363"/>
      <c r="M147" s="408"/>
      <c r="N147" s="408"/>
      <c r="O147" s="408"/>
      <c r="P147" s="234"/>
      <c r="Q147" s="234"/>
      <c r="R147" s="234"/>
    </row>
    <row r="148" spans="1:18" ht="17.149999999999999" customHeight="1" x14ac:dyDescent="0.25">
      <c r="A148" s="292"/>
      <c r="B148" s="363"/>
      <c r="C148" s="363"/>
      <c r="D148" s="363"/>
      <c r="E148" s="363"/>
      <c r="F148" s="363"/>
      <c r="G148" s="363"/>
      <c r="H148" s="363" t="s">
        <v>322</v>
      </c>
      <c r="I148" s="363"/>
      <c r="J148" s="363"/>
      <c r="K148" s="363"/>
      <c r="L148" s="363"/>
      <c r="M148" s="408"/>
      <c r="N148" s="408"/>
      <c r="O148" s="408"/>
      <c r="P148" s="234"/>
      <c r="Q148" s="234"/>
      <c r="R148" s="234"/>
    </row>
    <row r="149" spans="1:18" ht="17.149999999999999" customHeight="1" x14ac:dyDescent="0.25">
      <c r="A149" s="363"/>
      <c r="B149" s="363"/>
      <c r="C149" s="363"/>
      <c r="D149" s="363"/>
      <c r="E149" s="363"/>
      <c r="F149" s="363"/>
      <c r="G149" s="363"/>
      <c r="H149" s="363" t="s">
        <v>338</v>
      </c>
      <c r="I149" s="363"/>
      <c r="J149" s="363"/>
      <c r="K149" s="363"/>
      <c r="L149" s="363"/>
      <c r="M149" s="408"/>
      <c r="N149" s="408"/>
      <c r="O149" s="408"/>
      <c r="P149" s="234"/>
      <c r="Q149" s="234"/>
      <c r="R149" s="234"/>
    </row>
    <row r="150" spans="1:18" ht="17.149999999999999" customHeight="1" x14ac:dyDescent="0.25">
      <c r="A150" s="399" t="s">
        <v>156</v>
      </c>
      <c r="B150" s="400"/>
      <c r="C150" s="400"/>
      <c r="D150" s="400"/>
      <c r="E150" s="400"/>
      <c r="F150" s="400"/>
      <c r="G150" s="401"/>
      <c r="H150" s="363" t="s">
        <v>282</v>
      </c>
      <c r="I150" s="363"/>
      <c r="J150" s="363"/>
      <c r="K150" s="363"/>
      <c r="L150" s="65"/>
      <c r="M150" s="408">
        <f>+I128</f>
        <v>74.41</v>
      </c>
      <c r="N150" s="408"/>
      <c r="O150" s="408"/>
      <c r="P150" s="409" t="str">
        <f>IF(L150="","",L152*M150)</f>
        <v/>
      </c>
      <c r="Q150" s="409"/>
      <c r="R150" s="409"/>
    </row>
    <row r="151" spans="1:18" ht="17.149999999999999" customHeight="1" x14ac:dyDescent="0.25">
      <c r="A151" s="402"/>
      <c r="B151" s="403"/>
      <c r="C151" s="403"/>
      <c r="D151" s="403"/>
      <c r="E151" s="403"/>
      <c r="F151" s="403"/>
      <c r="G151" s="404"/>
      <c r="H151" s="363" t="s">
        <v>283</v>
      </c>
      <c r="I151" s="363"/>
      <c r="J151" s="363"/>
      <c r="K151" s="363"/>
      <c r="L151" s="65"/>
      <c r="M151" s="408"/>
      <c r="N151" s="408"/>
      <c r="O151" s="408"/>
      <c r="P151" s="409"/>
      <c r="Q151" s="409"/>
      <c r="R151" s="409"/>
    </row>
    <row r="152" spans="1:18" ht="17.149999999999999" customHeight="1" x14ac:dyDescent="0.25">
      <c r="A152" s="405"/>
      <c r="B152" s="406"/>
      <c r="C152" s="406"/>
      <c r="D152" s="406"/>
      <c r="E152" s="406"/>
      <c r="F152" s="406"/>
      <c r="G152" s="407"/>
      <c r="H152" s="363" t="s">
        <v>142</v>
      </c>
      <c r="I152" s="363"/>
      <c r="J152" s="363"/>
      <c r="K152" s="363"/>
      <c r="L152" s="45" t="str">
        <f>IF(L150="","",L150*L151)</f>
        <v/>
      </c>
      <c r="M152" s="408"/>
      <c r="N152" s="408"/>
      <c r="O152" s="408"/>
      <c r="P152" s="409"/>
      <c r="Q152" s="409"/>
      <c r="R152" s="409"/>
    </row>
    <row r="153" spans="1:18" ht="20.149999999999999" customHeight="1" x14ac:dyDescent="0.25">
      <c r="A153" s="86" t="str">
        <f>IF(M6="Revised","REVISED CONTRACT - COMPLETE THIS SECTION","NON-REVISED CONTRACT - SKIP THIS SECTION")</f>
        <v>NON-REVISED CONTRACT - SKIP THIS SECTION</v>
      </c>
      <c r="B153" s="87"/>
      <c r="C153" s="87"/>
      <c r="D153" s="87"/>
      <c r="E153" s="87"/>
      <c r="F153" s="87"/>
      <c r="G153" s="87"/>
      <c r="H153" s="134"/>
      <c r="I153" s="134"/>
      <c r="J153" s="134"/>
      <c r="K153" s="134"/>
      <c r="L153" s="134"/>
      <c r="M153" s="134"/>
      <c r="N153" s="134"/>
      <c r="O153" s="134"/>
      <c r="P153" s="134"/>
      <c r="Q153" s="134"/>
      <c r="R153" s="135"/>
    </row>
    <row r="154" spans="1:18" ht="17.149999999999999" customHeight="1" x14ac:dyDescent="0.25">
      <c r="A154" s="352" t="s">
        <v>255</v>
      </c>
      <c r="B154" s="353"/>
      <c r="C154" s="353"/>
      <c r="D154" s="353"/>
      <c r="E154" s="353"/>
      <c r="F154" s="353"/>
      <c r="G154" s="354"/>
      <c r="H154" s="430" t="s">
        <v>154</v>
      </c>
      <c r="I154" s="431"/>
      <c r="J154" s="432"/>
      <c r="K154" s="436" t="str">
        <f>IF(M6="Revised",K7,"")</f>
        <v/>
      </c>
      <c r="L154" s="437"/>
      <c r="M154" s="433" t="s">
        <v>155</v>
      </c>
      <c r="N154" s="434"/>
      <c r="O154" s="435"/>
      <c r="P154" s="438" t="str">
        <f>IF(M6="Revised",P7,"")</f>
        <v/>
      </c>
      <c r="Q154" s="439"/>
      <c r="R154" s="440"/>
    </row>
    <row r="155" spans="1:18" ht="17.149999999999999" customHeight="1" x14ac:dyDescent="0.25">
      <c r="A155" s="402" t="s">
        <v>252</v>
      </c>
      <c r="B155" s="403"/>
      <c r="C155" s="403"/>
      <c r="D155" s="403"/>
      <c r="E155" s="403"/>
      <c r="F155" s="403"/>
      <c r="G155" s="404"/>
      <c r="H155" s="410" t="s">
        <v>263</v>
      </c>
      <c r="I155" s="441"/>
      <c r="J155" s="441"/>
      <c r="K155" s="441"/>
      <c r="L155" s="442"/>
      <c r="M155" s="410" t="s">
        <v>153</v>
      </c>
      <c r="N155" s="441"/>
      <c r="O155" s="442"/>
      <c r="P155" s="416" t="s">
        <v>140</v>
      </c>
      <c r="Q155" s="411"/>
      <c r="R155" s="412"/>
    </row>
    <row r="156" spans="1:18" ht="17.149999999999999" customHeight="1" x14ac:dyDescent="0.25">
      <c r="A156" s="124" t="s">
        <v>256</v>
      </c>
      <c r="B156" s="125"/>
      <c r="C156" s="125"/>
      <c r="D156" s="125"/>
      <c r="E156" s="120"/>
      <c r="F156" s="120"/>
      <c r="G156" s="121"/>
      <c r="H156" s="443"/>
      <c r="I156" s="444"/>
      <c r="J156" s="444"/>
      <c r="K156" s="444"/>
      <c r="L156" s="445"/>
      <c r="M156" s="443"/>
      <c r="N156" s="444"/>
      <c r="O156" s="445"/>
      <c r="P156" s="413"/>
      <c r="Q156" s="414"/>
      <c r="R156" s="415"/>
    </row>
    <row r="157" spans="1:18" ht="17.149999999999999" customHeight="1" x14ac:dyDescent="0.25">
      <c r="A157" s="126" t="s">
        <v>257</v>
      </c>
      <c r="B157" s="127"/>
      <c r="C157" s="127"/>
      <c r="D157" s="127"/>
      <c r="E157" s="122"/>
      <c r="F157" s="122"/>
      <c r="G157" s="123"/>
      <c r="H157" s="75" t="s">
        <v>294</v>
      </c>
      <c r="I157" s="76"/>
      <c r="J157" s="76"/>
      <c r="K157" s="77"/>
      <c r="L157" s="70"/>
      <c r="M157" s="446">
        <f>+M142</f>
        <v>15.06</v>
      </c>
      <c r="N157" s="447"/>
      <c r="O157" s="448"/>
      <c r="P157" s="455" t="str">
        <f>IF(L157="","",L159*M157)</f>
        <v/>
      </c>
      <c r="Q157" s="456"/>
      <c r="R157" s="457"/>
    </row>
    <row r="158" spans="1:18" ht="17.149999999999999" customHeight="1" x14ac:dyDescent="0.25">
      <c r="A158" s="402" t="s">
        <v>254</v>
      </c>
      <c r="B158" s="403"/>
      <c r="C158" s="403"/>
      <c r="D158" s="403"/>
      <c r="E158" s="403"/>
      <c r="F158" s="403"/>
      <c r="G158" s="404"/>
      <c r="H158" s="355" t="s">
        <v>284</v>
      </c>
      <c r="I158" s="283"/>
      <c r="J158" s="283"/>
      <c r="K158" s="356"/>
      <c r="L158" s="69"/>
      <c r="M158" s="449"/>
      <c r="N158" s="450"/>
      <c r="O158" s="451"/>
      <c r="P158" s="458"/>
      <c r="Q158" s="459"/>
      <c r="R158" s="460"/>
    </row>
    <row r="159" spans="1:18" ht="17.149999999999999" customHeight="1" x14ac:dyDescent="0.25">
      <c r="A159" s="467" t="s">
        <v>253</v>
      </c>
      <c r="B159" s="468"/>
      <c r="C159" s="468"/>
      <c r="D159" s="469"/>
      <c r="E159" s="469"/>
      <c r="F159" s="469"/>
      <c r="G159" s="470"/>
      <c r="H159" s="464" t="s">
        <v>266</v>
      </c>
      <c r="I159" s="465"/>
      <c r="J159" s="465"/>
      <c r="K159" s="466"/>
      <c r="L159" s="78" t="str">
        <f>IF(L157="","",IF(L157&lt;0,L157*-L158,L157*L158))</f>
        <v/>
      </c>
      <c r="M159" s="452"/>
      <c r="N159" s="453"/>
      <c r="O159" s="454"/>
      <c r="P159" s="461"/>
      <c r="Q159" s="462"/>
      <c r="R159" s="463"/>
    </row>
    <row r="160" spans="1:18" ht="8.15" customHeight="1" x14ac:dyDescent="0.25">
      <c r="A160" s="318"/>
      <c r="B160" s="319"/>
      <c r="C160" s="319"/>
      <c r="D160" s="319"/>
      <c r="E160" s="319"/>
      <c r="F160" s="319"/>
      <c r="G160" s="319"/>
      <c r="H160" s="419"/>
      <c r="I160" s="419"/>
      <c r="J160" s="419"/>
      <c r="K160" s="419"/>
      <c r="L160" s="419"/>
      <c r="M160" s="419"/>
      <c r="N160" s="419"/>
      <c r="O160" s="419"/>
      <c r="P160" s="419"/>
      <c r="Q160" s="419"/>
      <c r="R160" s="420"/>
    </row>
    <row r="161" spans="1:18" ht="34" customHeight="1" x14ac:dyDescent="0.25">
      <c r="A161" s="399" t="s">
        <v>145</v>
      </c>
      <c r="B161" s="400"/>
      <c r="C161" s="400"/>
      <c r="D161" s="400"/>
      <c r="E161" s="400"/>
      <c r="F161" s="400"/>
      <c r="G161" s="401"/>
      <c r="H161" s="417" t="s">
        <v>305</v>
      </c>
      <c r="I161" s="418"/>
      <c r="J161" s="418"/>
      <c r="K161" s="418"/>
      <c r="L161" s="68"/>
      <c r="M161" s="408">
        <v>10</v>
      </c>
      <c r="N161" s="408"/>
      <c r="O161" s="408"/>
      <c r="P161" s="429" t="str">
        <f>IF(L161="","",L161*M161)</f>
        <v/>
      </c>
      <c r="Q161" s="429"/>
      <c r="R161" s="429"/>
    </row>
    <row r="162" spans="1:18" ht="34" customHeight="1" x14ac:dyDescent="0.25">
      <c r="A162" s="405"/>
      <c r="B162" s="406"/>
      <c r="C162" s="406"/>
      <c r="D162" s="406"/>
      <c r="E162" s="406"/>
      <c r="F162" s="406"/>
      <c r="G162" s="407"/>
      <c r="H162" s="417" t="s">
        <v>306</v>
      </c>
      <c r="I162" s="418"/>
      <c r="J162" s="418"/>
      <c r="K162" s="418"/>
      <c r="L162" s="68"/>
      <c r="M162" s="408">
        <v>33.75</v>
      </c>
      <c r="N162" s="408"/>
      <c r="O162" s="408"/>
      <c r="P162" s="429" t="str">
        <f>IF(L162="","",L162*M162)</f>
        <v/>
      </c>
      <c r="Q162" s="429"/>
      <c r="R162" s="429"/>
    </row>
    <row r="163" spans="1:18" ht="8.15" customHeight="1" x14ac:dyDescent="0.25">
      <c r="A163" s="190"/>
      <c r="B163" s="191"/>
      <c r="C163" s="191"/>
      <c r="D163" s="191"/>
      <c r="E163" s="191"/>
      <c r="F163" s="191"/>
      <c r="G163" s="191"/>
      <c r="H163" s="191"/>
      <c r="I163" s="191"/>
      <c r="J163" s="191"/>
      <c r="K163" s="191"/>
      <c r="L163" s="191"/>
      <c r="M163" s="191"/>
      <c r="N163" s="191"/>
      <c r="O163" s="191"/>
      <c r="P163" s="191"/>
      <c r="Q163" s="191"/>
      <c r="R163" s="192"/>
    </row>
    <row r="164" spans="1:18" ht="17.149999999999999" customHeight="1" x14ac:dyDescent="0.25">
      <c r="A164" s="352" t="s">
        <v>268</v>
      </c>
      <c r="B164" s="353"/>
      <c r="C164" s="353"/>
      <c r="D164" s="353"/>
      <c r="E164" s="353"/>
      <c r="F164" s="353"/>
      <c r="G164" s="353"/>
      <c r="H164" s="353"/>
      <c r="I164" s="353"/>
      <c r="J164" s="353"/>
      <c r="K164" s="353"/>
      <c r="L164" s="353"/>
      <c r="M164" s="353"/>
      <c r="N164" s="353"/>
      <c r="O164" s="354"/>
      <c r="P164" s="424"/>
      <c r="Q164" s="424"/>
      <c r="R164" s="425"/>
    </row>
    <row r="165" spans="1:18" ht="17.149999999999999" customHeight="1" x14ac:dyDescent="0.25">
      <c r="A165" s="476"/>
      <c r="B165" s="477"/>
      <c r="C165" s="477"/>
      <c r="D165" s="477"/>
      <c r="E165" s="477"/>
      <c r="F165" s="477"/>
      <c r="G165" s="477"/>
      <c r="H165" s="477"/>
      <c r="I165" s="477"/>
      <c r="J165" s="477"/>
      <c r="K165" s="477"/>
      <c r="L165" s="477"/>
      <c r="M165" s="477"/>
      <c r="N165" s="477"/>
      <c r="O165" s="478"/>
      <c r="P165" s="482"/>
      <c r="Q165" s="483"/>
      <c r="R165" s="484"/>
    </row>
    <row r="166" spans="1:18" ht="17.149999999999999" customHeight="1" x14ac:dyDescent="0.25">
      <c r="A166" s="479"/>
      <c r="B166" s="480"/>
      <c r="C166" s="480"/>
      <c r="D166" s="480"/>
      <c r="E166" s="480"/>
      <c r="F166" s="480"/>
      <c r="G166" s="480"/>
      <c r="H166" s="480"/>
      <c r="I166" s="480"/>
      <c r="J166" s="480"/>
      <c r="K166" s="480"/>
      <c r="L166" s="480"/>
      <c r="M166" s="480"/>
      <c r="N166" s="480"/>
      <c r="O166" s="481"/>
      <c r="P166" s="485"/>
      <c r="Q166" s="486"/>
      <c r="R166" s="487"/>
    </row>
    <row r="167" spans="1:18" ht="17.149999999999999" customHeight="1" x14ac:dyDescent="0.25">
      <c r="A167" s="471" t="s">
        <v>247</v>
      </c>
      <c r="B167" s="472"/>
      <c r="C167" s="472"/>
      <c r="D167" s="472"/>
      <c r="E167" s="472"/>
      <c r="F167" s="472"/>
      <c r="G167" s="472"/>
      <c r="H167" s="472"/>
      <c r="I167" s="472"/>
      <c r="J167" s="472"/>
      <c r="K167" s="472"/>
      <c r="L167" s="472"/>
      <c r="M167" s="472"/>
      <c r="N167" s="472"/>
      <c r="O167" s="473"/>
      <c r="P167" s="426" t="str">
        <f>IF((SUM(P142:R152)+SUM(P157:R162)+P166)=0,"",SUM(P142:R152)+SUM(P157:R162)+P166)</f>
        <v/>
      </c>
      <c r="Q167" s="427"/>
      <c r="R167" s="428"/>
    </row>
    <row r="168" spans="1:18" ht="17.149999999999999" customHeight="1" x14ac:dyDescent="0.25">
      <c r="A168" s="474" t="s">
        <v>299</v>
      </c>
      <c r="B168" s="475"/>
      <c r="C168" s="475"/>
      <c r="D168" s="475"/>
      <c r="E168" s="475"/>
      <c r="F168" s="475"/>
      <c r="G168" s="475"/>
      <c r="H168" s="475"/>
      <c r="I168" s="475"/>
      <c r="J168" s="475"/>
      <c r="K168" s="475"/>
      <c r="L168" s="475"/>
      <c r="M168" s="475"/>
      <c r="N168" s="475"/>
      <c r="O168" s="475"/>
      <c r="P168" s="475"/>
      <c r="Q168" s="475"/>
      <c r="R168" s="475"/>
    </row>
    <row r="169" spans="1:18" ht="17.149999999999999" customHeight="1" x14ac:dyDescent="0.25">
      <c r="A169" s="421" t="s">
        <v>285</v>
      </c>
      <c r="B169" s="422"/>
      <c r="C169" s="422"/>
      <c r="D169" s="422"/>
      <c r="E169" s="422"/>
      <c r="F169" s="422"/>
      <c r="G169" s="422"/>
      <c r="H169" s="422"/>
      <c r="I169" s="422"/>
      <c r="J169" s="422"/>
      <c r="K169" s="422"/>
      <c r="L169" s="422"/>
      <c r="M169" s="422"/>
      <c r="N169" s="422"/>
      <c r="O169" s="422"/>
      <c r="P169" s="422"/>
      <c r="Q169" s="422"/>
      <c r="R169" s="423"/>
    </row>
    <row r="170" spans="1:18" ht="17.149999999999999" customHeight="1" x14ac:dyDescent="0.25">
      <c r="A170" s="292" t="s">
        <v>146</v>
      </c>
      <c r="B170" s="292"/>
      <c r="C170" s="292"/>
      <c r="D170" s="292"/>
      <c r="E170" s="292"/>
      <c r="F170" s="292"/>
      <c r="G170" s="292"/>
      <c r="H170" s="410" t="s">
        <v>139</v>
      </c>
      <c r="I170" s="411"/>
      <c r="J170" s="411"/>
      <c r="K170" s="411"/>
      <c r="L170" s="412"/>
      <c r="M170" s="410" t="s">
        <v>264</v>
      </c>
      <c r="N170" s="411"/>
      <c r="O170" s="412"/>
      <c r="P170" s="416" t="s">
        <v>140</v>
      </c>
      <c r="Q170" s="411"/>
      <c r="R170" s="412"/>
    </row>
    <row r="171" spans="1:18" ht="17.149999999999999" customHeight="1" x14ac:dyDescent="0.25">
      <c r="A171" s="292"/>
      <c r="B171" s="292"/>
      <c r="C171" s="292"/>
      <c r="D171" s="292"/>
      <c r="E171" s="292"/>
      <c r="F171" s="292"/>
      <c r="G171" s="292"/>
      <c r="H171" s="413"/>
      <c r="I171" s="414"/>
      <c r="J171" s="414"/>
      <c r="K171" s="414"/>
      <c r="L171" s="415"/>
      <c r="M171" s="413"/>
      <c r="N171" s="414"/>
      <c r="O171" s="415"/>
      <c r="P171" s="413"/>
      <c r="Q171" s="414"/>
      <c r="R171" s="415"/>
    </row>
    <row r="172" spans="1:18" ht="17.149999999999999" customHeight="1" x14ac:dyDescent="0.25">
      <c r="A172" s="46" t="s">
        <v>147</v>
      </c>
      <c r="B172" s="102"/>
      <c r="C172" s="103"/>
      <c r="D172" s="103"/>
      <c r="E172" s="103"/>
      <c r="F172" s="103"/>
      <c r="G172" s="104"/>
      <c r="H172" s="363" t="s">
        <v>152</v>
      </c>
      <c r="I172" s="363"/>
      <c r="J172" s="363"/>
      <c r="K172" s="363"/>
      <c r="L172" s="65"/>
      <c r="M172" s="291" t="s">
        <v>265</v>
      </c>
      <c r="N172" s="291"/>
      <c r="O172" s="291"/>
      <c r="P172" s="234" t="str">
        <f>IF(M172="enter cost","",L172*M172)</f>
        <v/>
      </c>
      <c r="Q172" s="234"/>
      <c r="R172" s="234"/>
    </row>
    <row r="173" spans="1:18" ht="17.149999999999999" customHeight="1" x14ac:dyDescent="0.25">
      <c r="A173" s="46"/>
      <c r="B173" s="105" t="s">
        <v>248</v>
      </c>
      <c r="C173" s="106"/>
      <c r="D173" s="106"/>
      <c r="E173" s="106"/>
      <c r="F173" s="106"/>
      <c r="G173" s="107"/>
      <c r="H173" s="111"/>
      <c r="I173" s="112"/>
      <c r="J173" s="112"/>
      <c r="K173" s="112"/>
      <c r="L173" s="113"/>
      <c r="M173" s="291" t="s">
        <v>265</v>
      </c>
      <c r="N173" s="291"/>
      <c r="O173" s="291"/>
      <c r="P173" s="234" t="str">
        <f>IF(M173="enter cost","",M173)</f>
        <v/>
      </c>
      <c r="Q173" s="234"/>
      <c r="R173" s="234"/>
    </row>
    <row r="174" spans="1:18" ht="17.149999999999999" customHeight="1" x14ac:dyDescent="0.25">
      <c r="A174" s="46" t="s">
        <v>148</v>
      </c>
      <c r="B174" s="102"/>
      <c r="C174" s="103"/>
      <c r="D174" s="103"/>
      <c r="E174" s="103"/>
      <c r="F174" s="103"/>
      <c r="G174" s="104"/>
      <c r="H174" s="363" t="s">
        <v>152</v>
      </c>
      <c r="I174" s="363"/>
      <c r="J174" s="363"/>
      <c r="K174" s="363"/>
      <c r="L174" s="65"/>
      <c r="M174" s="291" t="s">
        <v>265</v>
      </c>
      <c r="N174" s="291"/>
      <c r="O174" s="291"/>
      <c r="P174" s="234" t="str">
        <f>IF(M174="enter cost","",L174*M174)</f>
        <v/>
      </c>
      <c r="Q174" s="234"/>
      <c r="R174" s="234"/>
    </row>
    <row r="175" spans="1:18" ht="17.149999999999999" customHeight="1" x14ac:dyDescent="0.25">
      <c r="A175" s="46"/>
      <c r="B175" s="105" t="s">
        <v>248</v>
      </c>
      <c r="C175" s="106"/>
      <c r="D175" s="106"/>
      <c r="E175" s="106"/>
      <c r="F175" s="106"/>
      <c r="G175" s="107"/>
      <c r="H175" s="111"/>
      <c r="I175" s="112"/>
      <c r="J175" s="112"/>
      <c r="K175" s="112"/>
      <c r="L175" s="113"/>
      <c r="M175" s="291" t="s">
        <v>265</v>
      </c>
      <c r="N175" s="291"/>
      <c r="O175" s="291"/>
      <c r="P175" s="234" t="str">
        <f>IF(M175="enter cost","",M175)</f>
        <v/>
      </c>
      <c r="Q175" s="234"/>
      <c r="R175" s="234"/>
    </row>
    <row r="176" spans="1:18" ht="17.149999999999999" customHeight="1" x14ac:dyDescent="0.25">
      <c r="A176" s="46" t="s">
        <v>149</v>
      </c>
      <c r="B176" s="102"/>
      <c r="C176" s="103"/>
      <c r="D176" s="103"/>
      <c r="E176" s="103"/>
      <c r="F176" s="103"/>
      <c r="G176" s="104"/>
      <c r="H176" s="363" t="s">
        <v>152</v>
      </c>
      <c r="I176" s="363"/>
      <c r="J176" s="363"/>
      <c r="K176" s="363"/>
      <c r="L176" s="65"/>
      <c r="M176" s="291" t="s">
        <v>265</v>
      </c>
      <c r="N176" s="291"/>
      <c r="O176" s="291"/>
      <c r="P176" s="234" t="str">
        <f>IF(M176="enter cost","",L176*M176)</f>
        <v/>
      </c>
      <c r="Q176" s="234"/>
      <c r="R176" s="234"/>
    </row>
    <row r="177" spans="1:18" ht="17.149999999999999" customHeight="1" x14ac:dyDescent="0.25">
      <c r="A177" s="46"/>
      <c r="B177" s="105" t="s">
        <v>248</v>
      </c>
      <c r="C177" s="106"/>
      <c r="D177" s="106"/>
      <c r="E177" s="106"/>
      <c r="F177" s="106"/>
      <c r="G177" s="107"/>
      <c r="H177" s="111"/>
      <c r="I177" s="112"/>
      <c r="J177" s="112"/>
      <c r="K177" s="112"/>
      <c r="L177" s="113"/>
      <c r="M177" s="291" t="s">
        <v>265</v>
      </c>
      <c r="N177" s="291"/>
      <c r="O177" s="291"/>
      <c r="P177" s="234" t="str">
        <f>IF(M177="enter cost","",M177)</f>
        <v/>
      </c>
      <c r="Q177" s="234"/>
      <c r="R177" s="234"/>
    </row>
    <row r="178" spans="1:18" ht="17.149999999999999" customHeight="1" x14ac:dyDescent="0.25">
      <c r="A178" s="225" t="s">
        <v>286</v>
      </c>
      <c r="B178" s="226"/>
      <c r="C178" s="226"/>
      <c r="D178" s="226"/>
      <c r="E178" s="226"/>
      <c r="F178" s="226"/>
      <c r="G178" s="226"/>
      <c r="H178" s="226"/>
      <c r="I178" s="226"/>
      <c r="J178" s="226"/>
      <c r="K178" s="226"/>
      <c r="L178" s="226"/>
      <c r="M178" s="226"/>
      <c r="N178" s="226"/>
      <c r="O178" s="227"/>
      <c r="P178" s="228">
        <f>SUM(P172:R177)</f>
        <v>0</v>
      </c>
      <c r="Q178" s="229"/>
      <c r="R178" s="230"/>
    </row>
    <row r="179" spans="1:18" ht="15" customHeight="1" x14ac:dyDescent="0.25">
      <c r="A179" s="283" t="str">
        <f>"*Per-student hourly rate charge for compulsory school attendance for the "&amp;MID(F1,46,12)&amp;" school year is $"&amp;I108&amp;" (per hour/per student).  "&amp;F13&amp;" will be billed at the completion of the contract or upon contract termination."</f>
        <v>*Per-student hourly rate charge for compulsory school attendance for the 2022 - 2023
 school year is $15.06 (per hour/per student).   will be billed at the completion of the contract or upon contract termination.</v>
      </c>
      <c r="B179" s="283"/>
      <c r="C179" s="283"/>
      <c r="D179" s="283"/>
      <c r="E179" s="283"/>
      <c r="F179" s="283"/>
      <c r="G179" s="283"/>
      <c r="H179" s="283"/>
      <c r="I179" s="283"/>
      <c r="J179" s="283"/>
      <c r="K179" s="283"/>
      <c r="L179" s="283"/>
      <c r="M179" s="283"/>
      <c r="N179" s="283"/>
      <c r="O179" s="283"/>
      <c r="P179" s="283"/>
      <c r="Q179" s="283"/>
      <c r="R179" s="283"/>
    </row>
    <row r="180" spans="1:18" ht="15" customHeight="1" x14ac:dyDescent="0.25">
      <c r="A180" s="284"/>
      <c r="B180" s="284"/>
      <c r="C180" s="284"/>
      <c r="D180" s="284"/>
      <c r="E180" s="284"/>
      <c r="F180" s="284"/>
      <c r="G180" s="284"/>
      <c r="H180" s="284"/>
      <c r="I180" s="284"/>
      <c r="J180" s="284"/>
      <c r="K180" s="284"/>
      <c r="L180" s="284"/>
      <c r="M180" s="284"/>
      <c r="N180" s="284"/>
      <c r="O180" s="284"/>
      <c r="P180" s="284"/>
      <c r="Q180" s="284"/>
      <c r="R180" s="284"/>
    </row>
    <row r="181" spans="1:18" ht="20.149999999999999" customHeight="1" x14ac:dyDescent="0.25">
      <c r="A181" s="285" t="s">
        <v>258</v>
      </c>
      <c r="B181" s="286"/>
      <c r="C181" s="286"/>
      <c r="D181" s="286"/>
      <c r="E181" s="286"/>
      <c r="F181" s="286"/>
      <c r="G181" s="286"/>
      <c r="H181" s="286"/>
      <c r="I181" s="286"/>
      <c r="J181" s="286"/>
      <c r="K181" s="286"/>
      <c r="L181" s="286"/>
      <c r="M181" s="286"/>
      <c r="N181" s="286"/>
      <c r="O181" s="286"/>
      <c r="P181" s="286"/>
      <c r="Q181" s="286"/>
      <c r="R181" s="287"/>
    </row>
    <row r="182" spans="1:18" ht="20.149999999999999" customHeight="1" x14ac:dyDescent="0.25">
      <c r="A182" s="288" t="str">
        <f>"Completed by "&amp;F13</f>
        <v xml:space="preserve">Completed by </v>
      </c>
      <c r="B182" s="289"/>
      <c r="C182" s="289"/>
      <c r="D182" s="289"/>
      <c r="E182" s="289"/>
      <c r="F182" s="289"/>
      <c r="G182" s="289"/>
      <c r="H182" s="289"/>
      <c r="I182" s="289"/>
      <c r="J182" s="289"/>
      <c r="K182" s="289"/>
      <c r="L182" s="289"/>
      <c r="M182" s="289"/>
      <c r="N182" s="289"/>
      <c r="O182" s="289"/>
      <c r="P182" s="289"/>
      <c r="Q182" s="289"/>
      <c r="R182" s="290"/>
    </row>
    <row r="183" spans="1:18" ht="15" customHeight="1" x14ac:dyDescent="0.25">
      <c r="A183" s="245" t="str">
        <f>"Describe instructional accommodations, curriculum modifications, alternative programs or any Special Services related to activities needed by "&amp;F20&amp;"."</f>
        <v>Describe instructional accommodations, curriculum modifications, alternative programs or any Special Services related to activities needed by .</v>
      </c>
      <c r="B183" s="245"/>
      <c r="C183" s="245"/>
      <c r="D183" s="245"/>
      <c r="E183" s="245"/>
      <c r="F183" s="245"/>
      <c r="G183" s="245"/>
      <c r="H183" s="245"/>
      <c r="I183" s="245"/>
      <c r="J183" s="245"/>
      <c r="K183" s="245"/>
      <c r="L183" s="245"/>
      <c r="M183" s="245"/>
      <c r="N183" s="245"/>
      <c r="O183" s="245"/>
      <c r="P183" s="245"/>
      <c r="Q183" s="245"/>
      <c r="R183" s="245"/>
    </row>
    <row r="184" spans="1:18" ht="15" customHeight="1" x14ac:dyDescent="0.25">
      <c r="A184" s="246"/>
      <c r="B184" s="246"/>
      <c r="C184" s="246"/>
      <c r="D184" s="246"/>
      <c r="E184" s="246"/>
      <c r="F184" s="246"/>
      <c r="G184" s="246"/>
      <c r="H184" s="246"/>
      <c r="I184" s="246"/>
      <c r="J184" s="246"/>
      <c r="K184" s="246"/>
      <c r="L184" s="246"/>
      <c r="M184" s="246"/>
      <c r="N184" s="246"/>
      <c r="O184" s="246"/>
      <c r="P184" s="246"/>
      <c r="Q184" s="246"/>
      <c r="R184" s="246"/>
    </row>
    <row r="185" spans="1:18" ht="15" customHeight="1" x14ac:dyDescent="0.25">
      <c r="A185" s="93"/>
      <c r="B185" s="94"/>
      <c r="C185" s="94"/>
      <c r="D185" s="94"/>
      <c r="E185" s="94"/>
      <c r="F185" s="94"/>
      <c r="G185" s="94"/>
      <c r="H185" s="94"/>
      <c r="I185" s="94"/>
      <c r="J185" s="94"/>
      <c r="K185" s="94"/>
      <c r="L185" s="94"/>
      <c r="M185" s="94"/>
      <c r="N185" s="94"/>
      <c r="O185" s="94"/>
      <c r="P185" s="94"/>
      <c r="Q185" s="94"/>
      <c r="R185" s="95"/>
    </row>
    <row r="186" spans="1:18" ht="15" customHeight="1" x14ac:dyDescent="0.25">
      <c r="A186" s="96"/>
      <c r="B186" s="97"/>
      <c r="C186" s="97"/>
      <c r="D186" s="97"/>
      <c r="E186" s="97"/>
      <c r="F186" s="97"/>
      <c r="G186" s="97"/>
      <c r="H186" s="97"/>
      <c r="I186" s="97"/>
      <c r="J186" s="97"/>
      <c r="K186" s="97"/>
      <c r="L186" s="97"/>
      <c r="M186" s="97"/>
      <c r="N186" s="97"/>
      <c r="O186" s="97"/>
      <c r="P186" s="97"/>
      <c r="Q186" s="97"/>
      <c r="R186" s="98"/>
    </row>
    <row r="187" spans="1:18" ht="15" customHeight="1" x14ac:dyDescent="0.25">
      <c r="A187" s="96"/>
      <c r="B187" s="97"/>
      <c r="C187" s="97"/>
      <c r="D187" s="97"/>
      <c r="E187" s="97"/>
      <c r="F187" s="97"/>
      <c r="G187" s="97"/>
      <c r="H187" s="97"/>
      <c r="I187" s="97"/>
      <c r="J187" s="97"/>
      <c r="K187" s="97"/>
      <c r="L187" s="97"/>
      <c r="M187" s="97"/>
      <c r="N187" s="97"/>
      <c r="O187" s="97"/>
      <c r="P187" s="97"/>
      <c r="Q187" s="97"/>
      <c r="R187" s="98"/>
    </row>
    <row r="188" spans="1:18" ht="15" customHeight="1" x14ac:dyDescent="0.25">
      <c r="A188" s="96"/>
      <c r="B188" s="97"/>
      <c r="C188" s="97"/>
      <c r="D188" s="97"/>
      <c r="E188" s="97"/>
      <c r="F188" s="97"/>
      <c r="G188" s="97"/>
      <c r="H188" s="97"/>
      <c r="I188" s="97"/>
      <c r="J188" s="97"/>
      <c r="K188" s="97"/>
      <c r="L188" s="97"/>
      <c r="M188" s="97"/>
      <c r="N188" s="97"/>
      <c r="O188" s="97"/>
      <c r="P188" s="97"/>
      <c r="Q188" s="97"/>
      <c r="R188" s="98"/>
    </row>
    <row r="189" spans="1:18" ht="15" customHeight="1" x14ac:dyDescent="0.25">
      <c r="A189" s="96"/>
      <c r="B189" s="97"/>
      <c r="C189" s="97"/>
      <c r="D189" s="97"/>
      <c r="E189" s="97"/>
      <c r="F189" s="97"/>
      <c r="G189" s="97"/>
      <c r="H189" s="97"/>
      <c r="I189" s="97"/>
      <c r="J189" s="97"/>
      <c r="K189" s="97"/>
      <c r="L189" s="97"/>
      <c r="M189" s="97"/>
      <c r="N189" s="97"/>
      <c r="O189" s="97"/>
      <c r="P189" s="97"/>
      <c r="Q189" s="97"/>
      <c r="R189" s="98"/>
    </row>
    <row r="190" spans="1:18" ht="15" customHeight="1" x14ac:dyDescent="0.25">
      <c r="A190" s="96"/>
      <c r="B190" s="97"/>
      <c r="C190" s="97"/>
      <c r="D190" s="97"/>
      <c r="E190" s="97"/>
      <c r="F190" s="97"/>
      <c r="G190" s="97"/>
      <c r="H190" s="97"/>
      <c r="I190" s="97"/>
      <c r="J190" s="97"/>
      <c r="K190" s="97"/>
      <c r="L190" s="97"/>
      <c r="M190" s="97"/>
      <c r="N190" s="97"/>
      <c r="O190" s="97"/>
      <c r="P190" s="97"/>
      <c r="Q190" s="97"/>
      <c r="R190" s="98"/>
    </row>
    <row r="191" spans="1:18" ht="15" customHeight="1" x14ac:dyDescent="0.25">
      <c r="A191" s="96"/>
      <c r="B191" s="97"/>
      <c r="C191" s="97"/>
      <c r="D191" s="97"/>
      <c r="E191" s="97"/>
      <c r="F191" s="97"/>
      <c r="G191" s="97"/>
      <c r="H191" s="97"/>
      <c r="I191" s="97"/>
      <c r="J191" s="97"/>
      <c r="K191" s="97"/>
      <c r="L191" s="97"/>
      <c r="M191" s="97"/>
      <c r="N191" s="97"/>
      <c r="O191" s="97"/>
      <c r="P191" s="97"/>
      <c r="Q191" s="97"/>
      <c r="R191" s="98"/>
    </row>
    <row r="192" spans="1:18" ht="15" customHeight="1" x14ac:dyDescent="0.25">
      <c r="A192" s="96"/>
      <c r="B192" s="97"/>
      <c r="C192" s="97"/>
      <c r="D192" s="97"/>
      <c r="E192" s="97"/>
      <c r="F192" s="97"/>
      <c r="G192" s="97"/>
      <c r="H192" s="97"/>
      <c r="I192" s="97"/>
      <c r="J192" s="97"/>
      <c r="K192" s="97"/>
      <c r="L192" s="97"/>
      <c r="M192" s="97"/>
      <c r="N192" s="97"/>
      <c r="O192" s="97"/>
      <c r="P192" s="97"/>
      <c r="Q192" s="97"/>
      <c r="R192" s="98"/>
    </row>
    <row r="193" spans="1:18" ht="15" customHeight="1" x14ac:dyDescent="0.25">
      <c r="A193" s="96"/>
      <c r="B193" s="97"/>
      <c r="C193" s="97"/>
      <c r="D193" s="97"/>
      <c r="E193" s="97"/>
      <c r="F193" s="97"/>
      <c r="G193" s="97"/>
      <c r="H193" s="97"/>
      <c r="I193" s="97"/>
      <c r="J193" s="97"/>
      <c r="K193" s="97"/>
      <c r="L193" s="97"/>
      <c r="M193" s="97"/>
      <c r="N193" s="97"/>
      <c r="O193" s="97"/>
      <c r="P193" s="97"/>
      <c r="Q193" s="97"/>
      <c r="R193" s="98"/>
    </row>
    <row r="194" spans="1:18" ht="15" customHeight="1" x14ac:dyDescent="0.25">
      <c r="A194" s="96"/>
      <c r="B194" s="97"/>
      <c r="C194" s="97"/>
      <c r="D194" s="97"/>
      <c r="E194" s="97"/>
      <c r="F194" s="97"/>
      <c r="G194" s="97"/>
      <c r="H194" s="97"/>
      <c r="I194" s="97"/>
      <c r="J194" s="97"/>
      <c r="K194" s="97"/>
      <c r="L194" s="97"/>
      <c r="M194" s="97"/>
      <c r="N194" s="97"/>
      <c r="O194" s="97"/>
      <c r="P194" s="97"/>
      <c r="Q194" s="97"/>
      <c r="R194" s="98"/>
    </row>
    <row r="195" spans="1:18" ht="15" customHeight="1" x14ac:dyDescent="0.25">
      <c r="A195" s="96"/>
      <c r="B195" s="97"/>
      <c r="C195" s="97"/>
      <c r="D195" s="97"/>
      <c r="E195" s="97"/>
      <c r="F195" s="97"/>
      <c r="G195" s="97"/>
      <c r="H195" s="97"/>
      <c r="I195" s="97"/>
      <c r="J195" s="97"/>
      <c r="K195" s="97"/>
      <c r="L195" s="97"/>
      <c r="M195" s="97"/>
      <c r="N195" s="97"/>
      <c r="O195" s="97"/>
      <c r="P195" s="97"/>
      <c r="Q195" s="97"/>
      <c r="R195" s="98"/>
    </row>
    <row r="196" spans="1:18" ht="15" customHeight="1" x14ac:dyDescent="0.25">
      <c r="A196" s="96"/>
      <c r="B196" s="97"/>
      <c r="C196" s="97"/>
      <c r="D196" s="97"/>
      <c r="E196" s="97"/>
      <c r="F196" s="97"/>
      <c r="G196" s="97"/>
      <c r="H196" s="97"/>
      <c r="I196" s="97"/>
      <c r="J196" s="97"/>
      <c r="K196" s="97"/>
      <c r="L196" s="97"/>
      <c r="M196" s="97"/>
      <c r="N196" s="97"/>
      <c r="O196" s="97"/>
      <c r="P196" s="97"/>
      <c r="Q196" s="97"/>
      <c r="R196" s="98"/>
    </row>
    <row r="197" spans="1:18" ht="15" customHeight="1" x14ac:dyDescent="0.25">
      <c r="A197" s="96"/>
      <c r="B197" s="97"/>
      <c r="C197" s="97"/>
      <c r="D197" s="97"/>
      <c r="E197" s="97"/>
      <c r="F197" s="97"/>
      <c r="G197" s="97"/>
      <c r="H197" s="97"/>
      <c r="I197" s="97"/>
      <c r="J197" s="97"/>
      <c r="K197" s="97"/>
      <c r="L197" s="97"/>
      <c r="M197" s="97"/>
      <c r="N197" s="97"/>
      <c r="O197" s="97"/>
      <c r="P197" s="97"/>
      <c r="Q197" s="97"/>
      <c r="R197" s="98"/>
    </row>
    <row r="198" spans="1:18" ht="15" customHeight="1" x14ac:dyDescent="0.25">
      <c r="A198" s="96"/>
      <c r="B198" s="97"/>
      <c r="C198" s="97"/>
      <c r="D198" s="97"/>
      <c r="E198" s="97"/>
      <c r="F198" s="97"/>
      <c r="G198" s="97"/>
      <c r="H198" s="97"/>
      <c r="I198" s="97"/>
      <c r="J198" s="97"/>
      <c r="K198" s="97"/>
      <c r="L198" s="97"/>
      <c r="M198" s="97"/>
      <c r="N198" s="97"/>
      <c r="O198" s="97"/>
      <c r="P198" s="97"/>
      <c r="Q198" s="97"/>
      <c r="R198" s="98"/>
    </row>
    <row r="199" spans="1:18" ht="15" customHeight="1" x14ac:dyDescent="0.25">
      <c r="A199" s="96"/>
      <c r="B199" s="97"/>
      <c r="C199" s="97"/>
      <c r="D199" s="97"/>
      <c r="E199" s="97"/>
      <c r="F199" s="97"/>
      <c r="G199" s="97"/>
      <c r="H199" s="97"/>
      <c r="I199" s="97"/>
      <c r="J199" s="97"/>
      <c r="K199" s="97"/>
      <c r="L199" s="97"/>
      <c r="M199" s="97"/>
      <c r="N199" s="97"/>
      <c r="O199" s="97"/>
      <c r="P199" s="97"/>
      <c r="Q199" s="97"/>
      <c r="R199" s="98"/>
    </row>
    <row r="200" spans="1:18" ht="15" customHeight="1" x14ac:dyDescent="0.25">
      <c r="A200" s="96"/>
      <c r="B200" s="97"/>
      <c r="C200" s="97"/>
      <c r="D200" s="97"/>
      <c r="E200" s="97"/>
      <c r="F200" s="97"/>
      <c r="G200" s="97"/>
      <c r="H200" s="97"/>
      <c r="I200" s="97"/>
      <c r="J200" s="97"/>
      <c r="K200" s="97"/>
      <c r="L200" s="97"/>
      <c r="M200" s="97"/>
      <c r="N200" s="97"/>
      <c r="O200" s="97"/>
      <c r="P200" s="97"/>
      <c r="Q200" s="97"/>
      <c r="R200" s="98"/>
    </row>
    <row r="201" spans="1:18" ht="15" customHeight="1" x14ac:dyDescent="0.25">
      <c r="A201" s="96"/>
      <c r="B201" s="97"/>
      <c r="C201" s="97"/>
      <c r="D201" s="97"/>
      <c r="E201" s="97"/>
      <c r="F201" s="97"/>
      <c r="G201" s="97"/>
      <c r="H201" s="97"/>
      <c r="I201" s="97"/>
      <c r="J201" s="97"/>
      <c r="K201" s="97"/>
      <c r="L201" s="97"/>
      <c r="M201" s="97"/>
      <c r="N201" s="97"/>
      <c r="O201" s="97"/>
      <c r="P201" s="97"/>
      <c r="Q201" s="97"/>
      <c r="R201" s="98"/>
    </row>
    <row r="202" spans="1:18" ht="15" customHeight="1" x14ac:dyDescent="0.25">
      <c r="A202" s="99"/>
      <c r="B202" s="100"/>
      <c r="C202" s="100"/>
      <c r="D202" s="100"/>
      <c r="E202" s="100"/>
      <c r="F202" s="100"/>
      <c r="G202" s="100"/>
      <c r="H202" s="100"/>
      <c r="I202" s="100"/>
      <c r="J202" s="100"/>
      <c r="K202" s="100"/>
      <c r="L202" s="100"/>
      <c r="M202" s="100"/>
      <c r="N202" s="100"/>
      <c r="O202" s="100"/>
      <c r="P202" s="100"/>
      <c r="Q202" s="100"/>
      <c r="R202" s="101"/>
    </row>
    <row r="203" spans="1:18" ht="15" customHeight="1" x14ac:dyDescent="0.25">
      <c r="A203" s="47" t="s">
        <v>121</v>
      </c>
      <c r="B203" s="247" t="str">
        <f>"The hourly rate of $74.41 will be billed to "&amp;G13&amp;" for any extensive special support services needed by "&amp;G20&amp;", presently not being provided by the school district such as, but not limited to: one-on-one tutoring; adaptive equipment; and student aide."</f>
        <v>The hourly rate of $74.41 will be billed to  for any extensive special support services needed by , presently not being provided by the school district such as, but not limited to: one-on-one tutoring; adaptive equipment; and student aide.</v>
      </c>
      <c r="C203" s="247"/>
      <c r="D203" s="247"/>
      <c r="E203" s="247"/>
      <c r="F203" s="247"/>
      <c r="G203" s="247"/>
      <c r="H203" s="247"/>
      <c r="I203" s="247"/>
      <c r="J203" s="247"/>
      <c r="K203" s="247"/>
      <c r="L203" s="247"/>
      <c r="M203" s="247"/>
      <c r="N203" s="247"/>
      <c r="O203" s="247"/>
      <c r="P203" s="247"/>
      <c r="Q203" s="247"/>
      <c r="R203" s="247"/>
    </row>
    <row r="204" spans="1:18" ht="15" customHeight="1" x14ac:dyDescent="0.25">
      <c r="A204" s="48"/>
      <c r="B204" s="248"/>
      <c r="C204" s="248"/>
      <c r="D204" s="248"/>
      <c r="E204" s="248"/>
      <c r="F204" s="248"/>
      <c r="G204" s="248"/>
      <c r="H204" s="248"/>
      <c r="I204" s="248"/>
      <c r="J204" s="248"/>
      <c r="K204" s="248"/>
      <c r="L204" s="248"/>
      <c r="M204" s="248"/>
      <c r="N204" s="248"/>
      <c r="O204" s="248"/>
      <c r="P204" s="248"/>
      <c r="Q204" s="248"/>
      <c r="R204" s="248"/>
    </row>
    <row r="205" spans="1:18" ht="15" customHeight="1" x14ac:dyDescent="0.25">
      <c r="A205" s="49" t="s">
        <v>43</v>
      </c>
      <c r="B205" s="248" t="s">
        <v>158</v>
      </c>
      <c r="C205" s="248"/>
      <c r="D205" s="248"/>
      <c r="E205" s="248"/>
      <c r="F205" s="248"/>
      <c r="G205" s="248"/>
      <c r="H205" s="248"/>
      <c r="I205" s="248"/>
      <c r="J205" s="248"/>
      <c r="K205" s="248"/>
      <c r="L205" s="248"/>
      <c r="M205" s="248"/>
      <c r="N205" s="248"/>
      <c r="O205" s="248"/>
      <c r="P205" s="248"/>
      <c r="Q205" s="248"/>
      <c r="R205" s="248"/>
    </row>
    <row r="206" spans="1:18" ht="15" customHeight="1" x14ac:dyDescent="0.25">
      <c r="A206" s="49" t="s">
        <v>44</v>
      </c>
      <c r="B206" s="248" t="s">
        <v>159</v>
      </c>
      <c r="C206" s="248"/>
      <c r="D206" s="248"/>
      <c r="E206" s="248"/>
      <c r="F206" s="248"/>
      <c r="G206" s="248"/>
      <c r="H206" s="248"/>
      <c r="I206" s="248"/>
      <c r="J206" s="248"/>
      <c r="K206" s="248"/>
      <c r="L206" s="248"/>
      <c r="M206" s="248"/>
      <c r="N206" s="248"/>
      <c r="O206" s="248"/>
      <c r="P206" s="248"/>
      <c r="Q206" s="248"/>
      <c r="R206" s="248"/>
    </row>
    <row r="207" spans="1:18" ht="15" customHeight="1" x14ac:dyDescent="0.25">
      <c r="A207" s="49" t="s">
        <v>45</v>
      </c>
      <c r="B207" s="248" t="s">
        <v>160</v>
      </c>
      <c r="C207" s="248"/>
      <c r="D207" s="248"/>
      <c r="E207" s="248"/>
      <c r="F207" s="248"/>
      <c r="G207" s="248"/>
      <c r="H207" s="248"/>
      <c r="I207" s="248"/>
      <c r="J207" s="248"/>
      <c r="K207" s="248"/>
      <c r="L207" s="248"/>
      <c r="M207" s="248"/>
      <c r="N207" s="248"/>
      <c r="O207" s="248"/>
      <c r="P207" s="248"/>
      <c r="Q207" s="248"/>
      <c r="R207" s="248"/>
    </row>
    <row r="208" spans="1:18" ht="15" customHeight="1" x14ac:dyDescent="0.25">
      <c r="A208" s="49" t="s">
        <v>46</v>
      </c>
      <c r="B208" s="248" t="s">
        <v>161</v>
      </c>
      <c r="C208" s="248"/>
      <c r="D208" s="248"/>
      <c r="E208" s="248"/>
      <c r="F208" s="248"/>
      <c r="G208" s="248"/>
      <c r="H208" s="248"/>
      <c r="I208" s="248"/>
      <c r="J208" s="248"/>
      <c r="K208" s="248"/>
      <c r="L208" s="248"/>
      <c r="M208" s="248"/>
      <c r="N208" s="248"/>
      <c r="O208" s="248"/>
      <c r="P208" s="248"/>
      <c r="Q208" s="248"/>
      <c r="R208" s="248"/>
    </row>
    <row r="209" spans="1:18" ht="20.149999999999999" customHeight="1" x14ac:dyDescent="0.25">
      <c r="A209" s="133" t="s">
        <v>363</v>
      </c>
      <c r="B209" s="134"/>
      <c r="C209" s="134"/>
      <c r="D209" s="134"/>
      <c r="E209" s="134"/>
      <c r="F209" s="134"/>
      <c r="G209" s="134"/>
      <c r="H209" s="134"/>
      <c r="I209" s="134"/>
      <c r="J209" s="134"/>
      <c r="K209" s="134"/>
      <c r="L209" s="134"/>
      <c r="M209" s="134"/>
      <c r="N209" s="134"/>
      <c r="O209" s="134"/>
      <c r="P209" s="134"/>
      <c r="Q209" s="134"/>
      <c r="R209" s="135"/>
    </row>
    <row r="210" spans="1:18" ht="15" customHeight="1" x14ac:dyDescent="0.25">
      <c r="A210" s="245" t="s">
        <v>162</v>
      </c>
      <c r="B210" s="245"/>
      <c r="C210" s="245"/>
      <c r="D210" s="245"/>
      <c r="E210" s="245"/>
      <c r="F210" s="245"/>
      <c r="G210" s="245"/>
      <c r="H210" s="245"/>
      <c r="I210" s="245"/>
      <c r="J210" s="245"/>
      <c r="K210" s="245"/>
      <c r="L210" s="245"/>
      <c r="M210" s="245"/>
      <c r="N210" s="245"/>
      <c r="O210" s="245"/>
      <c r="P210" s="245"/>
      <c r="Q210" s="245"/>
      <c r="R210" s="245"/>
    </row>
    <row r="211" spans="1:18" ht="15" customHeight="1" x14ac:dyDescent="0.25">
      <c r="A211" s="246"/>
      <c r="B211" s="246"/>
      <c r="C211" s="246"/>
      <c r="D211" s="246"/>
      <c r="E211" s="246"/>
      <c r="F211" s="246"/>
      <c r="G211" s="246"/>
      <c r="H211" s="246"/>
      <c r="I211" s="246"/>
      <c r="J211" s="246"/>
      <c r="K211" s="246"/>
      <c r="L211" s="246"/>
      <c r="M211" s="246"/>
      <c r="N211" s="246"/>
      <c r="O211" s="246"/>
      <c r="P211" s="246"/>
      <c r="Q211" s="246"/>
      <c r="R211" s="246"/>
    </row>
    <row r="212" spans="1:18" ht="15" customHeight="1" x14ac:dyDescent="0.25">
      <c r="A212" s="93" t="s">
        <v>379</v>
      </c>
      <c r="B212" s="94"/>
      <c r="C212" s="94"/>
      <c r="D212" s="94"/>
      <c r="E212" s="94"/>
      <c r="F212" s="94"/>
      <c r="G212" s="94"/>
      <c r="H212" s="94"/>
      <c r="I212" s="94"/>
      <c r="J212" s="94"/>
      <c r="K212" s="94"/>
      <c r="L212" s="94"/>
      <c r="M212" s="94"/>
      <c r="N212" s="94"/>
      <c r="O212" s="94"/>
      <c r="P212" s="94"/>
      <c r="Q212" s="94"/>
      <c r="R212" s="95"/>
    </row>
    <row r="213" spans="1:18" ht="15" customHeight="1" x14ac:dyDescent="0.25">
      <c r="A213" s="96"/>
      <c r="B213" s="97"/>
      <c r="C213" s="97"/>
      <c r="D213" s="97"/>
      <c r="E213" s="97"/>
      <c r="F213" s="97"/>
      <c r="G213" s="97"/>
      <c r="H213" s="97"/>
      <c r="I213" s="97"/>
      <c r="J213" s="97"/>
      <c r="K213" s="97"/>
      <c r="L213" s="97"/>
      <c r="M213" s="97"/>
      <c r="N213" s="97"/>
      <c r="O213" s="97"/>
      <c r="P213" s="97"/>
      <c r="Q213" s="97"/>
      <c r="R213" s="98"/>
    </row>
    <row r="214" spans="1:18" ht="15" customHeight="1" x14ac:dyDescent="0.25">
      <c r="A214" s="96"/>
      <c r="B214" s="97"/>
      <c r="C214" s="97"/>
      <c r="D214" s="97"/>
      <c r="E214" s="97"/>
      <c r="F214" s="97"/>
      <c r="G214" s="97"/>
      <c r="H214" s="97"/>
      <c r="I214" s="97"/>
      <c r="J214" s="97"/>
      <c r="K214" s="97"/>
      <c r="L214" s="97"/>
      <c r="M214" s="97"/>
      <c r="N214" s="97"/>
      <c r="O214" s="97"/>
      <c r="P214" s="97"/>
      <c r="Q214" s="97"/>
      <c r="R214" s="98"/>
    </row>
    <row r="215" spans="1:18" ht="15" customHeight="1" x14ac:dyDescent="0.25">
      <c r="A215" s="96"/>
      <c r="B215" s="97"/>
      <c r="C215" s="97"/>
      <c r="D215" s="97"/>
      <c r="E215" s="97"/>
      <c r="F215" s="97"/>
      <c r="G215" s="97"/>
      <c r="H215" s="97"/>
      <c r="I215" s="97"/>
      <c r="J215" s="97"/>
      <c r="K215" s="97"/>
      <c r="L215" s="97"/>
      <c r="M215" s="97"/>
      <c r="N215" s="97"/>
      <c r="O215" s="97"/>
      <c r="P215" s="97"/>
      <c r="Q215" s="97"/>
      <c r="R215" s="98"/>
    </row>
    <row r="216" spans="1:18" ht="15" customHeight="1" x14ac:dyDescent="0.25">
      <c r="A216" s="96"/>
      <c r="B216" s="97"/>
      <c r="C216" s="97"/>
      <c r="D216" s="97"/>
      <c r="E216" s="97"/>
      <c r="F216" s="97"/>
      <c r="G216" s="97"/>
      <c r="H216" s="97"/>
      <c r="I216" s="97"/>
      <c r="J216" s="97"/>
      <c r="K216" s="97"/>
      <c r="L216" s="97"/>
      <c r="M216" s="97"/>
      <c r="N216" s="97"/>
      <c r="O216" s="97"/>
      <c r="P216" s="97"/>
      <c r="Q216" s="97"/>
      <c r="R216" s="98"/>
    </row>
    <row r="217" spans="1:18" ht="15" customHeight="1" x14ac:dyDescent="0.25">
      <c r="A217" s="96"/>
      <c r="B217" s="97"/>
      <c r="C217" s="97"/>
      <c r="D217" s="97"/>
      <c r="E217" s="97"/>
      <c r="F217" s="97"/>
      <c r="G217" s="97"/>
      <c r="H217" s="97"/>
      <c r="I217" s="97"/>
      <c r="J217" s="97"/>
      <c r="K217" s="97"/>
      <c r="L217" s="97"/>
      <c r="M217" s="97"/>
      <c r="N217" s="97"/>
      <c r="O217" s="97"/>
      <c r="P217" s="97"/>
      <c r="Q217" s="97"/>
      <c r="R217" s="98"/>
    </row>
    <row r="218" spans="1:18" ht="15" customHeight="1" x14ac:dyDescent="0.25">
      <c r="A218" s="96"/>
      <c r="B218" s="97"/>
      <c r="C218" s="97"/>
      <c r="D218" s="97"/>
      <c r="E218" s="97"/>
      <c r="F218" s="97"/>
      <c r="G218" s="97"/>
      <c r="H218" s="97"/>
      <c r="I218" s="97"/>
      <c r="J218" s="97"/>
      <c r="K218" s="97"/>
      <c r="L218" s="97"/>
      <c r="M218" s="97"/>
      <c r="N218" s="97"/>
      <c r="O218" s="97"/>
      <c r="P218" s="97"/>
      <c r="Q218" s="97"/>
      <c r="R218" s="98"/>
    </row>
    <row r="219" spans="1:18" ht="15" customHeight="1" x14ac:dyDescent="0.25">
      <c r="A219" s="96"/>
      <c r="B219" s="97"/>
      <c r="C219" s="97"/>
      <c r="D219" s="97"/>
      <c r="E219" s="97"/>
      <c r="F219" s="97"/>
      <c r="G219" s="97"/>
      <c r="H219" s="97"/>
      <c r="I219" s="97"/>
      <c r="J219" s="97"/>
      <c r="K219" s="97"/>
      <c r="L219" s="97"/>
      <c r="M219" s="97"/>
      <c r="N219" s="97"/>
      <c r="O219" s="97"/>
      <c r="P219" s="97"/>
      <c r="Q219" s="97"/>
      <c r="R219" s="98"/>
    </row>
    <row r="220" spans="1:18" ht="15" customHeight="1" x14ac:dyDescent="0.25">
      <c r="A220" s="96"/>
      <c r="B220" s="97"/>
      <c r="C220" s="97"/>
      <c r="D220" s="97"/>
      <c r="E220" s="97"/>
      <c r="F220" s="97"/>
      <c r="G220" s="97"/>
      <c r="H220" s="97"/>
      <c r="I220" s="97"/>
      <c r="J220" s="97"/>
      <c r="K220" s="97"/>
      <c r="L220" s="97"/>
      <c r="M220" s="97"/>
      <c r="N220" s="97"/>
      <c r="O220" s="97"/>
      <c r="P220" s="97"/>
      <c r="Q220" s="97"/>
      <c r="R220" s="98"/>
    </row>
    <row r="221" spans="1:18" ht="15" customHeight="1" x14ac:dyDescent="0.25">
      <c r="A221" s="96"/>
      <c r="B221" s="97"/>
      <c r="C221" s="97"/>
      <c r="D221" s="97"/>
      <c r="E221" s="97"/>
      <c r="F221" s="97"/>
      <c r="G221" s="97"/>
      <c r="H221" s="97"/>
      <c r="I221" s="97"/>
      <c r="J221" s="97"/>
      <c r="K221" s="97"/>
      <c r="L221" s="97"/>
      <c r="M221" s="97"/>
      <c r="N221" s="97"/>
      <c r="O221" s="97"/>
      <c r="P221" s="97"/>
      <c r="Q221" s="97"/>
      <c r="R221" s="98"/>
    </row>
    <row r="222" spans="1:18" ht="15" customHeight="1" x14ac:dyDescent="0.25">
      <c r="A222" s="96"/>
      <c r="B222" s="97"/>
      <c r="C222" s="97"/>
      <c r="D222" s="97"/>
      <c r="E222" s="97"/>
      <c r="F222" s="97"/>
      <c r="G222" s="97"/>
      <c r="H222" s="97"/>
      <c r="I222" s="97"/>
      <c r="J222" s="97"/>
      <c r="K222" s="97"/>
      <c r="L222" s="97"/>
      <c r="M222" s="97"/>
      <c r="N222" s="97"/>
      <c r="O222" s="97"/>
      <c r="P222" s="97"/>
      <c r="Q222" s="97"/>
      <c r="R222" s="98"/>
    </row>
    <row r="223" spans="1:18" ht="15" customHeight="1" x14ac:dyDescent="0.25">
      <c r="A223" s="96"/>
      <c r="B223" s="97"/>
      <c r="C223" s="97"/>
      <c r="D223" s="97"/>
      <c r="E223" s="97"/>
      <c r="F223" s="97"/>
      <c r="G223" s="97"/>
      <c r="H223" s="97"/>
      <c r="I223" s="97"/>
      <c r="J223" s="97"/>
      <c r="K223" s="97"/>
      <c r="L223" s="97"/>
      <c r="M223" s="97"/>
      <c r="N223" s="97"/>
      <c r="O223" s="97"/>
      <c r="P223" s="97"/>
      <c r="Q223" s="97"/>
      <c r="R223" s="98"/>
    </row>
    <row r="224" spans="1:18" ht="15" customHeight="1" x14ac:dyDescent="0.25">
      <c r="A224" s="96"/>
      <c r="B224" s="97"/>
      <c r="C224" s="97"/>
      <c r="D224" s="97"/>
      <c r="E224" s="97"/>
      <c r="F224" s="97"/>
      <c r="G224" s="97"/>
      <c r="H224" s="97"/>
      <c r="I224" s="97"/>
      <c r="J224" s="97"/>
      <c r="K224" s="97"/>
      <c r="L224" s="97"/>
      <c r="M224" s="97"/>
      <c r="N224" s="97"/>
      <c r="O224" s="97"/>
      <c r="P224" s="97"/>
      <c r="Q224" s="97"/>
      <c r="R224" s="98"/>
    </row>
    <row r="225" spans="1:18" ht="15" customHeight="1" x14ac:dyDescent="0.25">
      <c r="A225" s="96"/>
      <c r="B225" s="97"/>
      <c r="C225" s="97"/>
      <c r="D225" s="97"/>
      <c r="E225" s="97"/>
      <c r="F225" s="97"/>
      <c r="G225" s="97"/>
      <c r="H225" s="97"/>
      <c r="I225" s="97"/>
      <c r="J225" s="97"/>
      <c r="K225" s="97"/>
      <c r="L225" s="97"/>
      <c r="M225" s="97"/>
      <c r="N225" s="97"/>
      <c r="O225" s="97"/>
      <c r="P225" s="97"/>
      <c r="Q225" s="97"/>
      <c r="R225" s="98"/>
    </row>
    <row r="226" spans="1:18" ht="15" customHeight="1" x14ac:dyDescent="0.25">
      <c r="A226" s="96"/>
      <c r="B226" s="97"/>
      <c r="C226" s="97"/>
      <c r="D226" s="97"/>
      <c r="E226" s="97"/>
      <c r="F226" s="97"/>
      <c r="G226" s="97"/>
      <c r="H226" s="97"/>
      <c r="I226" s="97"/>
      <c r="J226" s="97"/>
      <c r="K226" s="97"/>
      <c r="L226" s="97"/>
      <c r="M226" s="97"/>
      <c r="N226" s="97"/>
      <c r="O226" s="97"/>
      <c r="P226" s="97"/>
      <c r="Q226" s="97"/>
      <c r="R226" s="98"/>
    </row>
    <row r="227" spans="1:18" ht="15" customHeight="1" x14ac:dyDescent="0.25">
      <c r="A227" s="96"/>
      <c r="B227" s="97"/>
      <c r="C227" s="97"/>
      <c r="D227" s="97"/>
      <c r="E227" s="97"/>
      <c r="F227" s="97"/>
      <c r="G227" s="97"/>
      <c r="H227" s="97"/>
      <c r="I227" s="97"/>
      <c r="J227" s="97"/>
      <c r="K227" s="97"/>
      <c r="L227" s="97"/>
      <c r="M227" s="97"/>
      <c r="N227" s="97"/>
      <c r="O227" s="97"/>
      <c r="P227" s="97"/>
      <c r="Q227" s="97"/>
      <c r="R227" s="98"/>
    </row>
    <row r="228" spans="1:18" ht="15" customHeight="1" x14ac:dyDescent="0.25">
      <c r="A228" s="96"/>
      <c r="B228" s="97"/>
      <c r="C228" s="97"/>
      <c r="D228" s="97"/>
      <c r="E228" s="97"/>
      <c r="F228" s="97"/>
      <c r="G228" s="97"/>
      <c r="H228" s="97"/>
      <c r="I228" s="97"/>
      <c r="J228" s="97"/>
      <c r="K228" s="97"/>
      <c r="L228" s="97"/>
      <c r="M228" s="97"/>
      <c r="N228" s="97"/>
      <c r="O228" s="97"/>
      <c r="P228" s="97"/>
      <c r="Q228" s="97"/>
      <c r="R228" s="98"/>
    </row>
    <row r="229" spans="1:18" ht="15" customHeight="1" x14ac:dyDescent="0.25">
      <c r="A229" s="99"/>
      <c r="B229" s="100"/>
      <c r="C229" s="100"/>
      <c r="D229" s="100"/>
      <c r="E229" s="100"/>
      <c r="F229" s="100"/>
      <c r="G229" s="100"/>
      <c r="H229" s="100"/>
      <c r="I229" s="100"/>
      <c r="J229" s="100"/>
      <c r="K229" s="100"/>
      <c r="L229" s="100"/>
      <c r="M229" s="100"/>
      <c r="N229" s="100"/>
      <c r="O229" s="100"/>
      <c r="P229" s="100"/>
      <c r="Q229" s="100"/>
      <c r="R229" s="101"/>
    </row>
    <row r="230" spans="1:18" ht="20.149999999999999" customHeight="1" x14ac:dyDescent="0.25">
      <c r="A230" s="89" t="s">
        <v>368</v>
      </c>
      <c r="B230" s="90"/>
      <c r="C230" s="90"/>
      <c r="D230" s="90"/>
      <c r="E230" s="90"/>
      <c r="F230" s="90"/>
      <c r="G230" s="90"/>
      <c r="H230" s="91"/>
      <c r="I230" s="91"/>
      <c r="J230" s="91"/>
      <c r="K230" s="91"/>
      <c r="L230" s="91"/>
      <c r="M230" s="91"/>
      <c r="N230" s="91"/>
      <c r="O230" s="91"/>
      <c r="P230" s="91"/>
      <c r="Q230" s="91"/>
      <c r="R230" s="92"/>
    </row>
    <row r="231" spans="1:18" ht="15" customHeight="1" x14ac:dyDescent="0.25">
      <c r="A231" s="249" t="s">
        <v>364</v>
      </c>
      <c r="B231" s="249"/>
      <c r="C231" s="249"/>
      <c r="D231" s="249"/>
      <c r="E231" s="249"/>
      <c r="F231" s="249"/>
      <c r="G231" s="249"/>
      <c r="H231" s="249"/>
      <c r="I231" s="249"/>
      <c r="J231" s="249"/>
      <c r="K231" s="249"/>
      <c r="L231" s="249"/>
      <c r="M231" s="249"/>
      <c r="N231" s="249"/>
      <c r="O231" s="249"/>
      <c r="P231" s="249"/>
      <c r="Q231" s="249"/>
      <c r="R231" s="249"/>
    </row>
    <row r="232" spans="1:18" ht="15" customHeight="1" x14ac:dyDescent="0.25">
      <c r="A232" s="249"/>
      <c r="B232" s="249"/>
      <c r="C232" s="249"/>
      <c r="D232" s="249"/>
      <c r="E232" s="249"/>
      <c r="F232" s="249"/>
      <c r="G232" s="249"/>
      <c r="H232" s="249"/>
      <c r="I232" s="249"/>
      <c r="J232" s="249"/>
      <c r="K232" s="249"/>
      <c r="L232" s="249"/>
      <c r="M232" s="249"/>
      <c r="N232" s="249"/>
      <c r="O232" s="249"/>
      <c r="P232" s="249"/>
      <c r="Q232" s="249"/>
      <c r="R232" s="249"/>
    </row>
    <row r="233" spans="1:18" ht="15" customHeight="1" x14ac:dyDescent="0.25">
      <c r="A233" s="249"/>
      <c r="B233" s="249"/>
      <c r="C233" s="249"/>
      <c r="D233" s="249"/>
      <c r="E233" s="249"/>
      <c r="F233" s="249"/>
      <c r="G233" s="249"/>
      <c r="H233" s="249"/>
      <c r="I233" s="249"/>
      <c r="J233" s="249"/>
      <c r="K233" s="249"/>
      <c r="L233" s="249"/>
      <c r="M233" s="249"/>
      <c r="N233" s="249"/>
      <c r="O233" s="249"/>
      <c r="P233" s="249"/>
      <c r="Q233" s="249"/>
      <c r="R233" s="249"/>
    </row>
    <row r="234" spans="1:18" ht="15" customHeight="1" x14ac:dyDescent="0.25">
      <c r="A234" s="108" t="s">
        <v>165</v>
      </c>
      <c r="B234" s="108"/>
      <c r="C234" s="108"/>
      <c r="D234" s="108"/>
      <c r="E234" s="108"/>
      <c r="F234" s="108"/>
      <c r="G234" s="108"/>
      <c r="H234" s="108"/>
      <c r="I234" s="108"/>
      <c r="J234" s="108"/>
      <c r="K234" s="108"/>
      <c r="L234" s="108"/>
      <c r="M234" s="108"/>
      <c r="N234" s="108"/>
      <c r="O234" s="108"/>
      <c r="P234" s="108"/>
      <c r="Q234" s="108"/>
      <c r="R234" s="108"/>
    </row>
    <row r="235" spans="1:18" ht="13" customHeight="1" x14ac:dyDescent="0.25">
      <c r="A235" s="52" t="s">
        <v>147</v>
      </c>
      <c r="B235" s="250" t="s">
        <v>163</v>
      </c>
      <c r="C235" s="250"/>
      <c r="D235" s="250"/>
      <c r="E235" s="250"/>
      <c r="F235" s="250"/>
      <c r="G235" s="250"/>
      <c r="H235" s="250"/>
      <c r="I235" s="250"/>
      <c r="J235" s="250"/>
      <c r="K235" s="250"/>
      <c r="L235" s="250"/>
      <c r="M235" s="250"/>
      <c r="N235" s="250"/>
      <c r="O235" s="250"/>
      <c r="P235" s="250"/>
      <c r="Q235" s="250"/>
      <c r="R235" s="250"/>
    </row>
    <row r="236" spans="1:18" ht="13" customHeight="1" x14ac:dyDescent="0.25">
      <c r="A236" s="52" t="s">
        <v>148</v>
      </c>
      <c r="B236" s="250" t="s">
        <v>365</v>
      </c>
      <c r="C236" s="250"/>
      <c r="D236" s="250"/>
      <c r="E236" s="250"/>
      <c r="F236" s="250"/>
      <c r="G236" s="250"/>
      <c r="H236" s="250"/>
      <c r="I236" s="250"/>
      <c r="J236" s="250"/>
      <c r="K236" s="250"/>
      <c r="L236" s="250"/>
      <c r="M236" s="250"/>
      <c r="N236" s="250"/>
      <c r="O236" s="250"/>
      <c r="P236" s="250"/>
      <c r="Q236" s="250"/>
      <c r="R236" s="250"/>
    </row>
    <row r="237" spans="1:18" ht="13" customHeight="1" x14ac:dyDescent="0.25">
      <c r="A237" s="52" t="s">
        <v>149</v>
      </c>
      <c r="B237" s="110" t="s">
        <v>164</v>
      </c>
      <c r="C237" s="110"/>
      <c r="D237" s="110"/>
      <c r="E237" s="110"/>
      <c r="F237" s="110"/>
      <c r="G237" s="110"/>
      <c r="H237" s="110"/>
      <c r="I237" s="110"/>
      <c r="J237" s="110"/>
      <c r="K237" s="110"/>
      <c r="L237" s="110"/>
      <c r="M237" s="110"/>
      <c r="N237" s="110"/>
      <c r="O237" s="110"/>
      <c r="P237" s="110"/>
      <c r="Q237" s="110"/>
      <c r="R237" s="110"/>
    </row>
    <row r="238" spans="1:18" ht="13" customHeight="1" x14ac:dyDescent="0.25">
      <c r="A238" s="51"/>
      <c r="B238" s="110"/>
      <c r="C238" s="110"/>
      <c r="D238" s="110"/>
      <c r="E238" s="110"/>
      <c r="F238" s="110"/>
      <c r="G238" s="110"/>
      <c r="H238" s="110"/>
      <c r="I238" s="110"/>
      <c r="J238" s="110"/>
      <c r="K238" s="110"/>
      <c r="L238" s="110"/>
      <c r="M238" s="110"/>
      <c r="N238" s="110"/>
      <c r="O238" s="110"/>
      <c r="P238" s="110"/>
      <c r="Q238" s="110"/>
      <c r="R238" s="110"/>
    </row>
    <row r="239" spans="1:18" ht="15" customHeight="1" x14ac:dyDescent="0.25">
      <c r="A239" s="251" t="s">
        <v>366</v>
      </c>
      <c r="B239" s="251"/>
      <c r="C239" s="251"/>
      <c r="D239" s="251"/>
      <c r="E239" s="251"/>
      <c r="F239" s="251"/>
      <c r="G239" s="251"/>
      <c r="H239" s="251"/>
      <c r="I239" s="251"/>
      <c r="J239" s="251"/>
      <c r="K239" s="251"/>
      <c r="L239" s="251"/>
      <c r="M239" s="251"/>
      <c r="N239" s="251"/>
      <c r="O239" s="251"/>
      <c r="P239" s="251"/>
      <c r="Q239" s="251"/>
      <c r="R239" s="251"/>
    </row>
    <row r="240" spans="1:18" ht="15" customHeight="1" x14ac:dyDescent="0.25">
      <c r="A240" s="251"/>
      <c r="B240" s="251"/>
      <c r="C240" s="251"/>
      <c r="D240" s="251"/>
      <c r="E240" s="251"/>
      <c r="F240" s="251"/>
      <c r="G240" s="251"/>
      <c r="H240" s="251"/>
      <c r="I240" s="251"/>
      <c r="J240" s="251"/>
      <c r="K240" s="251"/>
      <c r="L240" s="251"/>
      <c r="M240" s="251"/>
      <c r="N240" s="251"/>
      <c r="O240" s="251"/>
      <c r="P240" s="251"/>
      <c r="Q240" s="251"/>
      <c r="R240" s="251"/>
    </row>
    <row r="241" spans="1:18" ht="15" customHeight="1" x14ac:dyDescent="0.25">
      <c r="A241" s="108" t="s">
        <v>166</v>
      </c>
      <c r="B241" s="108"/>
      <c r="C241" s="108"/>
      <c r="D241" s="108"/>
      <c r="E241" s="108"/>
      <c r="F241" s="108"/>
      <c r="G241" s="108"/>
      <c r="H241" s="108"/>
      <c r="I241" s="108"/>
      <c r="J241" s="108"/>
      <c r="K241" s="108"/>
      <c r="L241" s="108"/>
      <c r="M241" s="108"/>
      <c r="N241" s="108"/>
      <c r="O241" s="108"/>
      <c r="P241" s="108"/>
      <c r="Q241" s="108"/>
      <c r="R241" s="108"/>
    </row>
    <row r="242" spans="1:18" ht="13" customHeight="1" x14ac:dyDescent="0.25">
      <c r="A242" s="52" t="s">
        <v>147</v>
      </c>
      <c r="B242" s="109" t="s">
        <v>167</v>
      </c>
      <c r="C242" s="109"/>
      <c r="D242" s="109"/>
      <c r="E242" s="109"/>
      <c r="F242" s="109"/>
      <c r="G242" s="109"/>
      <c r="H242" s="109"/>
      <c r="I242" s="109"/>
      <c r="J242" s="109"/>
      <c r="K242" s="109"/>
      <c r="L242" s="109"/>
      <c r="M242" s="109"/>
      <c r="N242" s="109"/>
      <c r="O242" s="109"/>
      <c r="P242" s="109"/>
      <c r="Q242" s="109"/>
      <c r="R242" s="109"/>
    </row>
    <row r="243" spans="1:18" ht="13" customHeight="1" x14ac:dyDescent="0.25">
      <c r="A243" s="54"/>
      <c r="B243" s="53" t="s">
        <v>121</v>
      </c>
      <c r="C243" s="109" t="s">
        <v>168</v>
      </c>
      <c r="D243" s="109"/>
      <c r="E243" s="109"/>
      <c r="F243" s="109"/>
      <c r="G243" s="109"/>
      <c r="H243" s="109"/>
      <c r="I243" s="109"/>
      <c r="J243" s="109"/>
      <c r="K243" s="109"/>
      <c r="L243" s="109"/>
      <c r="M243" s="109"/>
      <c r="N243" s="109"/>
      <c r="O243" s="109"/>
      <c r="P243" s="109"/>
      <c r="Q243" s="109"/>
      <c r="R243" s="109"/>
    </row>
    <row r="244" spans="1:18" ht="13" customHeight="1" x14ac:dyDescent="0.25">
      <c r="A244" s="54"/>
      <c r="B244" s="53" t="s">
        <v>43</v>
      </c>
      <c r="C244" s="109" t="s">
        <v>259</v>
      </c>
      <c r="D244" s="109"/>
      <c r="E244" s="109"/>
      <c r="F244" s="109"/>
      <c r="G244" s="109"/>
      <c r="H244" s="109"/>
      <c r="I244" s="109"/>
      <c r="J244" s="109"/>
      <c r="K244" s="109"/>
      <c r="L244" s="109"/>
      <c r="M244" s="109"/>
      <c r="N244" s="109"/>
      <c r="O244" s="109"/>
      <c r="P244" s="109"/>
      <c r="Q244" s="109"/>
      <c r="R244" s="109"/>
    </row>
    <row r="245" spans="1:18" ht="13" customHeight="1" x14ac:dyDescent="0.25">
      <c r="A245" s="54"/>
      <c r="B245" s="53" t="s">
        <v>44</v>
      </c>
      <c r="C245" s="109" t="s">
        <v>169</v>
      </c>
      <c r="D245" s="109"/>
      <c r="E245" s="109"/>
      <c r="F245" s="109"/>
      <c r="G245" s="109"/>
      <c r="H245" s="109"/>
      <c r="I245" s="109"/>
      <c r="J245" s="109"/>
      <c r="K245" s="109"/>
      <c r="L245" s="109"/>
      <c r="M245" s="109"/>
      <c r="N245" s="109"/>
      <c r="O245" s="109"/>
      <c r="P245" s="109"/>
      <c r="Q245" s="109"/>
      <c r="R245" s="109"/>
    </row>
    <row r="246" spans="1:18" ht="13" customHeight="1" x14ac:dyDescent="0.25">
      <c r="A246" s="53" t="s">
        <v>148</v>
      </c>
      <c r="B246" s="109" t="s">
        <v>170</v>
      </c>
      <c r="C246" s="109"/>
      <c r="D246" s="109"/>
      <c r="E246" s="109"/>
      <c r="F246" s="109"/>
      <c r="G246" s="109"/>
      <c r="H246" s="109"/>
      <c r="I246" s="109"/>
      <c r="J246" s="109"/>
      <c r="K246" s="109"/>
      <c r="L246" s="109"/>
      <c r="M246" s="109"/>
      <c r="N246" s="109"/>
      <c r="O246" s="109"/>
      <c r="P246" s="109"/>
      <c r="Q246" s="109"/>
      <c r="R246" s="109"/>
    </row>
    <row r="247" spans="1:18" ht="13" customHeight="1" x14ac:dyDescent="0.25">
      <c r="A247" s="53" t="s">
        <v>149</v>
      </c>
      <c r="B247" s="109" t="s">
        <v>171</v>
      </c>
      <c r="C247" s="109"/>
      <c r="D247" s="109"/>
      <c r="E247" s="109"/>
      <c r="F247" s="109"/>
      <c r="G247" s="109"/>
      <c r="H247" s="109"/>
      <c r="I247" s="109"/>
      <c r="J247" s="109"/>
      <c r="K247" s="109"/>
      <c r="L247" s="109"/>
      <c r="M247" s="109"/>
      <c r="N247" s="109"/>
      <c r="O247" s="109"/>
      <c r="P247" s="109"/>
      <c r="Q247" s="109"/>
      <c r="R247" s="109"/>
    </row>
    <row r="248" spans="1:18" ht="13" customHeight="1" x14ac:dyDescent="0.25">
      <c r="A248" s="53" t="s">
        <v>150</v>
      </c>
      <c r="B248" s="109" t="s">
        <v>172</v>
      </c>
      <c r="C248" s="109"/>
      <c r="D248" s="109"/>
      <c r="E248" s="109"/>
      <c r="F248" s="109"/>
      <c r="G248" s="109"/>
      <c r="H248" s="109"/>
      <c r="I248" s="109"/>
      <c r="J248" s="109"/>
      <c r="K248" s="109"/>
      <c r="L248" s="109"/>
      <c r="M248" s="109"/>
      <c r="N248" s="109"/>
      <c r="O248" s="109"/>
      <c r="P248" s="109"/>
      <c r="Q248" s="109"/>
      <c r="R248" s="109"/>
    </row>
    <row r="249" spans="1:18" ht="13" customHeight="1" x14ac:dyDescent="0.25">
      <c r="A249" s="53" t="s">
        <v>151</v>
      </c>
      <c r="B249" s="109" t="s">
        <v>189</v>
      </c>
      <c r="C249" s="109"/>
      <c r="D249" s="109"/>
      <c r="E249" s="109"/>
      <c r="F249" s="109"/>
      <c r="G249" s="109"/>
      <c r="H249" s="109"/>
      <c r="I249" s="109"/>
      <c r="J249" s="109"/>
      <c r="K249" s="109"/>
      <c r="L249" s="109"/>
      <c r="M249" s="109"/>
      <c r="N249" s="109"/>
      <c r="O249" s="109"/>
      <c r="P249" s="109"/>
      <c r="Q249" s="109"/>
      <c r="R249" s="109"/>
    </row>
    <row r="250" spans="1:18" ht="13" customHeight="1" x14ac:dyDescent="0.25">
      <c r="A250" s="53" t="s">
        <v>173</v>
      </c>
      <c r="B250" s="110" t="s">
        <v>175</v>
      </c>
      <c r="C250" s="110"/>
      <c r="D250" s="110"/>
      <c r="E250" s="110"/>
      <c r="F250" s="110"/>
      <c r="G250" s="110"/>
      <c r="H250" s="110"/>
      <c r="I250" s="110"/>
      <c r="J250" s="110"/>
      <c r="K250" s="110"/>
      <c r="L250" s="110"/>
      <c r="M250" s="110"/>
      <c r="N250" s="110"/>
      <c r="O250" s="110"/>
      <c r="P250" s="110"/>
      <c r="Q250" s="110"/>
      <c r="R250" s="110"/>
    </row>
    <row r="251" spans="1:18" ht="13" customHeight="1" x14ac:dyDescent="0.25">
      <c r="A251" s="53"/>
      <c r="B251" s="110"/>
      <c r="C251" s="110"/>
      <c r="D251" s="110"/>
      <c r="E251" s="110"/>
      <c r="F251" s="110"/>
      <c r="G251" s="110"/>
      <c r="H251" s="110"/>
      <c r="I251" s="110"/>
      <c r="J251" s="110"/>
      <c r="K251" s="110"/>
      <c r="L251" s="110"/>
      <c r="M251" s="110"/>
      <c r="N251" s="110"/>
      <c r="O251" s="110"/>
      <c r="P251" s="110"/>
      <c r="Q251" s="110"/>
      <c r="R251" s="110"/>
    </row>
    <row r="252" spans="1:18" ht="13" customHeight="1" x14ac:dyDescent="0.25">
      <c r="A252" s="53" t="s">
        <v>174</v>
      </c>
      <c r="B252" s="110" t="s">
        <v>176</v>
      </c>
      <c r="C252" s="110"/>
      <c r="D252" s="110"/>
      <c r="E252" s="110"/>
      <c r="F252" s="110"/>
      <c r="G252" s="110"/>
      <c r="H252" s="110"/>
      <c r="I252" s="110"/>
      <c r="J252" s="110"/>
      <c r="K252" s="110"/>
      <c r="L252" s="110"/>
      <c r="M252" s="110"/>
      <c r="N252" s="110"/>
      <c r="O252" s="110"/>
      <c r="P252" s="110"/>
      <c r="Q252" s="110"/>
      <c r="R252" s="110"/>
    </row>
    <row r="253" spans="1:18" ht="13" customHeight="1" x14ac:dyDescent="0.25">
      <c r="A253" s="53"/>
      <c r="B253" s="110"/>
      <c r="C253" s="110"/>
      <c r="D253" s="110"/>
      <c r="E253" s="110"/>
      <c r="F253" s="110"/>
      <c r="G253" s="110"/>
      <c r="H253" s="110"/>
      <c r="I253" s="110"/>
      <c r="J253" s="110"/>
      <c r="K253" s="110"/>
      <c r="L253" s="110"/>
      <c r="M253" s="110"/>
      <c r="N253" s="110"/>
      <c r="O253" s="110"/>
      <c r="P253" s="110"/>
      <c r="Q253" s="110"/>
      <c r="R253" s="110"/>
    </row>
    <row r="254" spans="1:18" ht="13" customHeight="1" x14ac:dyDescent="0.25">
      <c r="A254" s="54"/>
      <c r="B254" s="110"/>
      <c r="C254" s="110"/>
      <c r="D254" s="110"/>
      <c r="E254" s="110"/>
      <c r="F254" s="110"/>
      <c r="G254" s="110"/>
      <c r="H254" s="110"/>
      <c r="I254" s="110"/>
      <c r="J254" s="110"/>
      <c r="K254" s="110"/>
      <c r="L254" s="110"/>
      <c r="M254" s="110"/>
      <c r="N254" s="110"/>
      <c r="O254" s="110"/>
      <c r="P254" s="110"/>
      <c r="Q254" s="110"/>
      <c r="R254" s="110"/>
    </row>
    <row r="255" spans="1:18" ht="13" customHeight="1" x14ac:dyDescent="0.25">
      <c r="A255" s="54"/>
      <c r="B255" s="110"/>
      <c r="C255" s="110"/>
      <c r="D255" s="110"/>
      <c r="E255" s="110"/>
      <c r="F255" s="110"/>
      <c r="G255" s="110"/>
      <c r="H255" s="110"/>
      <c r="I255" s="110"/>
      <c r="J255" s="110"/>
      <c r="K255" s="110"/>
      <c r="L255" s="110"/>
      <c r="M255" s="110"/>
      <c r="N255" s="110"/>
      <c r="O255" s="110"/>
      <c r="P255" s="110"/>
      <c r="Q255" s="110"/>
      <c r="R255" s="110"/>
    </row>
    <row r="256" spans="1:18" ht="13" customHeight="1" x14ac:dyDescent="0.25">
      <c r="A256" s="53" t="s">
        <v>177</v>
      </c>
      <c r="B256" s="110" t="s">
        <v>178</v>
      </c>
      <c r="C256" s="110"/>
      <c r="D256" s="110"/>
      <c r="E256" s="110"/>
      <c r="F256" s="110"/>
      <c r="G256" s="110"/>
      <c r="H256" s="110"/>
      <c r="I256" s="110"/>
      <c r="J256" s="110"/>
      <c r="K256" s="110"/>
      <c r="L256" s="110"/>
      <c r="M256" s="110"/>
      <c r="N256" s="110"/>
      <c r="O256" s="110"/>
      <c r="P256" s="110"/>
      <c r="Q256" s="110"/>
      <c r="R256" s="110"/>
    </row>
    <row r="257" spans="1:18" ht="13" customHeight="1" x14ac:dyDescent="0.25">
      <c r="A257" s="54"/>
      <c r="B257" s="110"/>
      <c r="C257" s="110"/>
      <c r="D257" s="110"/>
      <c r="E257" s="110"/>
      <c r="F257" s="110"/>
      <c r="G257" s="110"/>
      <c r="H257" s="110"/>
      <c r="I257" s="110"/>
      <c r="J257" s="110"/>
      <c r="K257" s="110"/>
      <c r="L257" s="110"/>
      <c r="M257" s="110"/>
      <c r="N257" s="110"/>
      <c r="O257" s="110"/>
      <c r="P257" s="110"/>
      <c r="Q257" s="110"/>
      <c r="R257" s="110"/>
    </row>
    <row r="258" spans="1:18" ht="13" customHeight="1" x14ac:dyDescent="0.25">
      <c r="A258" s="53" t="s">
        <v>179</v>
      </c>
      <c r="B258" s="109" t="s">
        <v>181</v>
      </c>
      <c r="C258" s="109"/>
      <c r="D258" s="109"/>
      <c r="E258" s="109"/>
      <c r="F258" s="109"/>
      <c r="G258" s="109"/>
      <c r="H258" s="109"/>
      <c r="I258" s="109"/>
      <c r="J258" s="109"/>
      <c r="K258" s="109"/>
      <c r="L258" s="109"/>
      <c r="M258" s="109"/>
      <c r="N258" s="109"/>
      <c r="O258" s="109"/>
      <c r="P258" s="109"/>
      <c r="Q258" s="109"/>
      <c r="R258" s="109"/>
    </row>
    <row r="259" spans="1:18" ht="13" customHeight="1" x14ac:dyDescent="0.25">
      <c r="A259" s="53" t="s">
        <v>180</v>
      </c>
      <c r="B259" s="110" t="s">
        <v>182</v>
      </c>
      <c r="C259" s="110"/>
      <c r="D259" s="110"/>
      <c r="E259" s="110"/>
      <c r="F259" s="110"/>
      <c r="G259" s="110"/>
      <c r="H259" s="110"/>
      <c r="I259" s="110"/>
      <c r="J259" s="110"/>
      <c r="K259" s="110"/>
      <c r="L259" s="110"/>
      <c r="M259" s="110"/>
      <c r="N259" s="110"/>
      <c r="O259" s="110"/>
      <c r="P259" s="110"/>
      <c r="Q259" s="110"/>
      <c r="R259" s="110"/>
    </row>
    <row r="260" spans="1:18" ht="13" customHeight="1" x14ac:dyDescent="0.25">
      <c r="A260" s="54"/>
      <c r="B260" s="110"/>
      <c r="C260" s="110"/>
      <c r="D260" s="110"/>
      <c r="E260" s="110"/>
      <c r="F260" s="110"/>
      <c r="G260" s="110"/>
      <c r="H260" s="110"/>
      <c r="I260" s="110"/>
      <c r="J260" s="110"/>
      <c r="K260" s="110"/>
      <c r="L260" s="110"/>
      <c r="M260" s="110"/>
      <c r="N260" s="110"/>
      <c r="O260" s="110"/>
      <c r="P260" s="110"/>
      <c r="Q260" s="110"/>
      <c r="R260" s="110"/>
    </row>
    <row r="261" spans="1:18" ht="13" customHeight="1" x14ac:dyDescent="0.25">
      <c r="A261" s="53" t="s">
        <v>183</v>
      </c>
      <c r="B261" s="109" t="s">
        <v>185</v>
      </c>
      <c r="C261" s="109"/>
      <c r="D261" s="109"/>
      <c r="E261" s="109"/>
      <c r="F261" s="109"/>
      <c r="G261" s="109"/>
      <c r="H261" s="109"/>
      <c r="I261" s="109"/>
      <c r="J261" s="109"/>
      <c r="K261" s="109"/>
      <c r="L261" s="109"/>
      <c r="M261" s="109"/>
      <c r="N261" s="109"/>
      <c r="O261" s="109"/>
      <c r="P261" s="109"/>
      <c r="Q261" s="109"/>
      <c r="R261" s="109"/>
    </row>
    <row r="262" spans="1:18" ht="13" customHeight="1" x14ac:dyDescent="0.25">
      <c r="A262" s="53" t="s">
        <v>184</v>
      </c>
      <c r="B262" s="109" t="s">
        <v>186</v>
      </c>
      <c r="C262" s="109"/>
      <c r="D262" s="109"/>
      <c r="E262" s="109"/>
      <c r="F262" s="109"/>
      <c r="G262" s="109"/>
      <c r="H262" s="109"/>
      <c r="I262" s="109"/>
      <c r="J262" s="109"/>
      <c r="K262" s="109"/>
      <c r="L262" s="109"/>
      <c r="M262" s="109"/>
      <c r="N262" s="109"/>
      <c r="O262" s="109"/>
      <c r="P262" s="109"/>
      <c r="Q262" s="109"/>
      <c r="R262" s="109"/>
    </row>
    <row r="263" spans="1:18" ht="13" customHeight="1" x14ac:dyDescent="0.25">
      <c r="A263" s="53" t="s">
        <v>187</v>
      </c>
      <c r="B263" s="110" t="s">
        <v>188</v>
      </c>
      <c r="C263" s="110"/>
      <c r="D263" s="110"/>
      <c r="E263" s="110"/>
      <c r="F263" s="110"/>
      <c r="G263" s="110"/>
      <c r="H263" s="110"/>
      <c r="I263" s="110"/>
      <c r="J263" s="110"/>
      <c r="K263" s="110"/>
      <c r="L263" s="110"/>
      <c r="M263" s="110"/>
      <c r="N263" s="110"/>
      <c r="O263" s="110"/>
      <c r="P263" s="110"/>
      <c r="Q263" s="110"/>
      <c r="R263" s="110"/>
    </row>
    <row r="264" spans="1:18" ht="13" customHeight="1" x14ac:dyDescent="0.25">
      <c r="A264" s="53"/>
      <c r="B264" s="110"/>
      <c r="C264" s="110"/>
      <c r="D264" s="110"/>
      <c r="E264" s="110"/>
      <c r="F264" s="110"/>
      <c r="G264" s="110"/>
      <c r="H264" s="110"/>
      <c r="I264" s="110"/>
      <c r="J264" s="110"/>
      <c r="K264" s="110"/>
      <c r="L264" s="110"/>
      <c r="M264" s="110"/>
      <c r="N264" s="110"/>
      <c r="O264" s="110"/>
      <c r="P264" s="110"/>
      <c r="Q264" s="110"/>
      <c r="R264" s="110"/>
    </row>
    <row r="265" spans="1:18" ht="13" customHeight="1" x14ac:dyDescent="0.25">
      <c r="A265" s="54"/>
      <c r="B265" s="110"/>
      <c r="C265" s="110"/>
      <c r="D265" s="110"/>
      <c r="E265" s="110"/>
      <c r="F265" s="110"/>
      <c r="G265" s="110"/>
      <c r="H265" s="110"/>
      <c r="I265" s="110"/>
      <c r="J265" s="110"/>
      <c r="K265" s="110"/>
      <c r="L265" s="110"/>
      <c r="M265" s="110"/>
      <c r="N265" s="110"/>
      <c r="O265" s="110"/>
      <c r="P265" s="110"/>
      <c r="Q265" s="110"/>
      <c r="R265" s="110"/>
    </row>
    <row r="266" spans="1:18" ht="13" customHeight="1" x14ac:dyDescent="0.25">
      <c r="A266" s="53" t="s">
        <v>191</v>
      </c>
      <c r="B266" s="109" t="s">
        <v>190</v>
      </c>
      <c r="C266" s="109"/>
      <c r="D266" s="109"/>
      <c r="E266" s="109"/>
      <c r="F266" s="109"/>
      <c r="G266" s="109"/>
      <c r="H266" s="109"/>
      <c r="I266" s="109"/>
      <c r="J266" s="109"/>
      <c r="K266" s="109"/>
      <c r="L266" s="109"/>
      <c r="M266" s="109"/>
      <c r="N266" s="109"/>
      <c r="O266" s="109"/>
      <c r="P266" s="109"/>
      <c r="Q266" s="109"/>
      <c r="R266" s="109"/>
    </row>
    <row r="267" spans="1:18" ht="13" customHeight="1" x14ac:dyDescent="0.25">
      <c r="A267" s="53" t="s">
        <v>192</v>
      </c>
      <c r="B267" s="110" t="s">
        <v>198</v>
      </c>
      <c r="C267" s="110"/>
      <c r="D267" s="110"/>
      <c r="E267" s="110"/>
      <c r="F267" s="110"/>
      <c r="G267" s="110"/>
      <c r="H267" s="110"/>
      <c r="I267" s="110"/>
      <c r="J267" s="110"/>
      <c r="K267" s="110"/>
      <c r="L267" s="110"/>
      <c r="M267" s="110"/>
      <c r="N267" s="110"/>
      <c r="O267" s="110"/>
      <c r="P267" s="110"/>
      <c r="Q267" s="110"/>
      <c r="R267" s="110"/>
    </row>
    <row r="268" spans="1:18" ht="13" customHeight="1" x14ac:dyDescent="0.25">
      <c r="A268" s="54"/>
      <c r="B268" s="110"/>
      <c r="C268" s="110"/>
      <c r="D268" s="110"/>
      <c r="E268" s="110"/>
      <c r="F268" s="110"/>
      <c r="G268" s="110"/>
      <c r="H268" s="110"/>
      <c r="I268" s="110"/>
      <c r="J268" s="110"/>
      <c r="K268" s="110"/>
      <c r="L268" s="110"/>
      <c r="M268" s="110"/>
      <c r="N268" s="110"/>
      <c r="O268" s="110"/>
      <c r="P268" s="110"/>
      <c r="Q268" s="110"/>
      <c r="R268" s="110"/>
    </row>
    <row r="269" spans="1:18" ht="13" customHeight="1" x14ac:dyDescent="0.25">
      <c r="A269" s="53" t="s">
        <v>193</v>
      </c>
      <c r="B269" s="109" t="s">
        <v>199</v>
      </c>
      <c r="C269" s="109"/>
      <c r="D269" s="109"/>
      <c r="E269" s="109"/>
      <c r="F269" s="109"/>
      <c r="G269" s="109"/>
      <c r="H269" s="109"/>
      <c r="I269" s="109"/>
      <c r="J269" s="109"/>
      <c r="K269" s="109"/>
      <c r="L269" s="109"/>
      <c r="M269" s="109"/>
      <c r="N269" s="109"/>
      <c r="O269" s="109"/>
      <c r="P269" s="109"/>
      <c r="Q269" s="109"/>
      <c r="R269" s="109"/>
    </row>
    <row r="270" spans="1:18" ht="13" customHeight="1" x14ac:dyDescent="0.25">
      <c r="A270" s="53" t="s">
        <v>194</v>
      </c>
      <c r="B270" s="109" t="s">
        <v>200</v>
      </c>
      <c r="C270" s="109"/>
      <c r="D270" s="109"/>
      <c r="E270" s="109"/>
      <c r="F270" s="109"/>
      <c r="G270" s="109"/>
      <c r="H270" s="109"/>
      <c r="I270" s="109"/>
      <c r="J270" s="109"/>
      <c r="K270" s="109"/>
      <c r="L270" s="109"/>
      <c r="M270" s="109"/>
      <c r="N270" s="109"/>
      <c r="O270" s="109"/>
      <c r="P270" s="109"/>
      <c r="Q270" s="109"/>
      <c r="R270" s="109"/>
    </row>
    <row r="271" spans="1:18" ht="13" customHeight="1" x14ac:dyDescent="0.25">
      <c r="A271" s="53" t="s">
        <v>195</v>
      </c>
      <c r="B271" s="109" t="s">
        <v>172</v>
      </c>
      <c r="C271" s="109"/>
      <c r="D271" s="109"/>
      <c r="E271" s="109"/>
      <c r="F271" s="109"/>
      <c r="G271" s="109"/>
      <c r="H271" s="109"/>
      <c r="I271" s="109"/>
      <c r="J271" s="109"/>
      <c r="K271" s="109"/>
      <c r="L271" s="109"/>
      <c r="M271" s="109"/>
      <c r="N271" s="109"/>
      <c r="O271" s="109"/>
      <c r="P271" s="109"/>
      <c r="Q271" s="109"/>
      <c r="R271" s="109"/>
    </row>
    <row r="272" spans="1:18" ht="13" customHeight="1" x14ac:dyDescent="0.25">
      <c r="A272" s="53" t="s">
        <v>196</v>
      </c>
      <c r="B272" s="109" t="s">
        <v>201</v>
      </c>
      <c r="C272" s="109"/>
      <c r="D272" s="109"/>
      <c r="E272" s="109"/>
      <c r="F272" s="109"/>
      <c r="G272" s="109"/>
      <c r="H272" s="109"/>
      <c r="I272" s="109"/>
      <c r="J272" s="109"/>
      <c r="K272" s="109"/>
      <c r="L272" s="109"/>
      <c r="M272" s="109"/>
      <c r="N272" s="109"/>
      <c r="O272" s="109"/>
      <c r="P272" s="109"/>
      <c r="Q272" s="109"/>
      <c r="R272" s="109"/>
    </row>
    <row r="273" spans="1:18" ht="13" customHeight="1" x14ac:dyDescent="0.25">
      <c r="A273" s="53" t="s">
        <v>197</v>
      </c>
      <c r="B273" s="109" t="s">
        <v>202</v>
      </c>
      <c r="C273" s="109"/>
      <c r="D273" s="109"/>
      <c r="E273" s="109"/>
      <c r="F273" s="109"/>
      <c r="G273" s="109"/>
      <c r="H273" s="109"/>
      <c r="I273" s="109"/>
      <c r="J273" s="109"/>
      <c r="K273" s="109"/>
      <c r="L273" s="109"/>
      <c r="M273" s="109"/>
      <c r="N273" s="109"/>
      <c r="O273" s="109"/>
      <c r="P273" s="109"/>
      <c r="Q273" s="109"/>
      <c r="R273" s="109"/>
    </row>
    <row r="274" spans="1:18" ht="20.149999999999999" customHeight="1" x14ac:dyDescent="0.25">
      <c r="A274" s="251" t="s">
        <v>204</v>
      </c>
      <c r="B274" s="251"/>
      <c r="C274" s="251"/>
      <c r="D274" s="251"/>
      <c r="E274" s="251"/>
      <c r="F274" s="251"/>
      <c r="G274" s="251"/>
      <c r="H274" s="251"/>
      <c r="I274" s="251"/>
      <c r="J274" s="251"/>
      <c r="K274" s="251"/>
      <c r="L274" s="251"/>
      <c r="M274" s="251"/>
      <c r="N274" s="251"/>
      <c r="O274" s="251"/>
      <c r="P274" s="251"/>
      <c r="Q274" s="251"/>
      <c r="R274" s="251"/>
    </row>
    <row r="275" spans="1:18" ht="20.149999999999999" customHeight="1" x14ac:dyDescent="0.25">
      <c r="A275" s="251"/>
      <c r="B275" s="251"/>
      <c r="C275" s="251"/>
      <c r="D275" s="251"/>
      <c r="E275" s="251"/>
      <c r="F275" s="251"/>
      <c r="G275" s="251"/>
      <c r="H275" s="251"/>
      <c r="I275" s="251"/>
      <c r="J275" s="251"/>
      <c r="K275" s="251"/>
      <c r="L275" s="251"/>
      <c r="M275" s="251"/>
      <c r="N275" s="251"/>
      <c r="O275" s="251"/>
      <c r="P275" s="251"/>
      <c r="Q275" s="251"/>
      <c r="R275" s="251"/>
    </row>
    <row r="276" spans="1:18" ht="12" customHeight="1" x14ac:dyDescent="0.25">
      <c r="A276" s="488" t="s">
        <v>203</v>
      </c>
      <c r="B276" s="488"/>
      <c r="C276" s="488"/>
      <c r="D276" s="488"/>
      <c r="E276" s="488"/>
      <c r="F276" s="488"/>
      <c r="G276" s="488"/>
      <c r="H276" s="488"/>
      <c r="I276" s="488"/>
      <c r="J276" s="488"/>
      <c r="K276" s="488"/>
      <c r="L276" s="488"/>
      <c r="M276" s="488"/>
      <c r="N276" s="488"/>
      <c r="O276" s="488"/>
      <c r="P276" s="488"/>
      <c r="Q276" s="488"/>
      <c r="R276" s="488"/>
    </row>
    <row r="277" spans="1:18" ht="12" customHeight="1" x14ac:dyDescent="0.25">
      <c r="A277" s="488"/>
      <c r="B277" s="488"/>
      <c r="C277" s="488"/>
      <c r="D277" s="488"/>
      <c r="E277" s="488"/>
      <c r="F277" s="488"/>
      <c r="G277" s="488"/>
      <c r="H277" s="488"/>
      <c r="I277" s="488"/>
      <c r="J277" s="488"/>
      <c r="K277" s="488"/>
      <c r="L277" s="488"/>
      <c r="M277" s="488"/>
      <c r="N277" s="488"/>
      <c r="O277" s="488"/>
      <c r="P277" s="488"/>
      <c r="Q277" s="488"/>
      <c r="R277" s="488"/>
    </row>
    <row r="278" spans="1:18" ht="12" customHeight="1" x14ac:dyDescent="0.25">
      <c r="A278" s="488"/>
      <c r="B278" s="488"/>
      <c r="C278" s="488"/>
      <c r="D278" s="488"/>
      <c r="E278" s="488"/>
      <c r="F278" s="488"/>
      <c r="G278" s="488"/>
      <c r="H278" s="488"/>
      <c r="I278" s="488"/>
      <c r="J278" s="488"/>
      <c r="K278" s="488"/>
      <c r="L278" s="488"/>
      <c r="M278" s="488"/>
      <c r="N278" s="488"/>
      <c r="O278" s="488"/>
      <c r="P278" s="488"/>
      <c r="Q278" s="488"/>
      <c r="R278" s="488"/>
    </row>
    <row r="279" spans="1:18" ht="12" customHeight="1" x14ac:dyDescent="0.25">
      <c r="A279" s="3"/>
      <c r="B279" s="3"/>
      <c r="C279" s="3"/>
      <c r="D279" s="3"/>
      <c r="E279" s="3"/>
      <c r="F279" s="3"/>
      <c r="G279" s="3"/>
      <c r="H279" s="3"/>
      <c r="I279" s="3"/>
      <c r="J279" s="3"/>
      <c r="K279" s="3"/>
      <c r="L279" s="3"/>
      <c r="M279" s="3"/>
      <c r="N279" s="3"/>
      <c r="O279" s="3"/>
      <c r="P279" s="3"/>
      <c r="Q279" s="3"/>
      <c r="R279" s="3"/>
    </row>
    <row r="280" spans="1:18" ht="12" customHeight="1" x14ac:dyDescent="0.25">
      <c r="A280" s="489" t="s">
        <v>367</v>
      </c>
      <c r="B280" s="489"/>
      <c r="C280" s="489"/>
      <c r="D280" s="489"/>
      <c r="E280" s="489"/>
      <c r="F280" s="489"/>
      <c r="G280" s="489"/>
      <c r="H280" s="489"/>
      <c r="I280" s="489"/>
      <c r="J280" s="489"/>
      <c r="K280" s="489"/>
      <c r="L280" s="489"/>
      <c r="M280" s="489"/>
      <c r="N280" s="489"/>
      <c r="O280" s="489"/>
      <c r="P280" s="489"/>
      <c r="Q280" s="489"/>
      <c r="R280" s="489"/>
    </row>
    <row r="281" spans="1:18" ht="12" customHeight="1" x14ac:dyDescent="0.25">
      <c r="A281" s="489"/>
      <c r="B281" s="489"/>
      <c r="C281" s="489"/>
      <c r="D281" s="489"/>
      <c r="E281" s="489"/>
      <c r="F281" s="489"/>
      <c r="G281" s="489"/>
      <c r="H281" s="489"/>
      <c r="I281" s="489"/>
      <c r="J281" s="489"/>
      <c r="K281" s="489"/>
      <c r="L281" s="489"/>
      <c r="M281" s="489"/>
      <c r="N281" s="489"/>
      <c r="O281" s="489"/>
      <c r="P281" s="489"/>
      <c r="Q281" s="489"/>
      <c r="R281" s="489"/>
    </row>
    <row r="282" spans="1:18" ht="12" customHeight="1" x14ac:dyDescent="0.25">
      <c r="A282" s="489"/>
      <c r="B282" s="489"/>
      <c r="C282" s="489"/>
      <c r="D282" s="489"/>
      <c r="E282" s="489"/>
      <c r="F282" s="489"/>
      <c r="G282" s="489"/>
      <c r="H282" s="489"/>
      <c r="I282" s="489"/>
      <c r="J282" s="489"/>
      <c r="K282" s="489"/>
      <c r="L282" s="489"/>
      <c r="M282" s="489"/>
      <c r="N282" s="489"/>
      <c r="O282" s="489"/>
      <c r="P282" s="489"/>
      <c r="Q282" s="489"/>
      <c r="R282" s="489"/>
    </row>
    <row r="283" spans="1:18" ht="12" customHeight="1" x14ac:dyDescent="0.25">
      <c r="A283" s="3"/>
      <c r="B283" s="3"/>
      <c r="C283" s="490"/>
      <c r="D283" s="490"/>
      <c r="E283" s="490"/>
      <c r="F283" s="490"/>
      <c r="G283" s="490"/>
      <c r="H283" s="490"/>
      <c r="I283" s="490"/>
      <c r="J283" s="490"/>
      <c r="K283" s="490"/>
      <c r="L283" s="490"/>
      <c r="M283" s="3"/>
      <c r="N283" s="492"/>
      <c r="O283" s="492"/>
      <c r="P283" s="492"/>
      <c r="Q283" s="492"/>
      <c r="R283" s="3"/>
    </row>
    <row r="284" spans="1:18" ht="12" customHeight="1" x14ac:dyDescent="0.25">
      <c r="A284" s="3"/>
      <c r="B284" s="3"/>
      <c r="C284" s="490"/>
      <c r="D284" s="490"/>
      <c r="E284" s="490"/>
      <c r="F284" s="490"/>
      <c r="G284" s="490"/>
      <c r="H284" s="490"/>
      <c r="I284" s="490"/>
      <c r="J284" s="490"/>
      <c r="K284" s="490"/>
      <c r="L284" s="490"/>
      <c r="M284" s="3"/>
      <c r="N284" s="492"/>
      <c r="O284" s="492"/>
      <c r="P284" s="492"/>
      <c r="Q284" s="492"/>
      <c r="R284" s="3"/>
    </row>
    <row r="285" spans="1:18" ht="12" customHeight="1" x14ac:dyDescent="0.25">
      <c r="A285" s="3"/>
      <c r="B285" s="3"/>
      <c r="C285" s="491"/>
      <c r="D285" s="491"/>
      <c r="E285" s="491"/>
      <c r="F285" s="491"/>
      <c r="G285" s="491"/>
      <c r="H285" s="491"/>
      <c r="I285" s="491"/>
      <c r="J285" s="491"/>
      <c r="K285" s="491"/>
      <c r="L285" s="491"/>
      <c r="M285" s="3"/>
      <c r="N285" s="493"/>
      <c r="O285" s="493"/>
      <c r="P285" s="493"/>
      <c r="Q285" s="493"/>
      <c r="R285" s="3"/>
    </row>
    <row r="286" spans="1:18" ht="12" customHeight="1" x14ac:dyDescent="0.25">
      <c r="A286" s="3"/>
      <c r="B286" s="3"/>
      <c r="C286" s="50" t="str">
        <f>IF(F20="","Signature",F20)</f>
        <v>Signature</v>
      </c>
      <c r="D286" s="3"/>
      <c r="E286" s="3"/>
      <c r="F286" s="3"/>
      <c r="G286" s="3"/>
      <c r="H286" s="3"/>
      <c r="I286" s="3"/>
      <c r="J286" s="3"/>
      <c r="K286" s="3"/>
      <c r="L286" s="3"/>
      <c r="M286" s="3"/>
      <c r="N286" s="51" t="s">
        <v>122</v>
      </c>
      <c r="O286" s="3"/>
      <c r="P286" s="3"/>
      <c r="Q286" s="3"/>
      <c r="R286" s="3"/>
    </row>
    <row r="287" spans="1:18" ht="12" customHeight="1" x14ac:dyDescent="0.25">
      <c r="A287" s="3"/>
      <c r="B287" s="3"/>
      <c r="C287" s="50"/>
      <c r="D287" s="3"/>
      <c r="E287" s="3"/>
      <c r="F287" s="3"/>
      <c r="G287" s="3"/>
      <c r="H287" s="3"/>
      <c r="I287" s="3"/>
      <c r="J287" s="3"/>
      <c r="K287" s="3"/>
      <c r="L287" s="3"/>
      <c r="M287" s="3"/>
      <c r="N287" s="51"/>
      <c r="O287" s="3"/>
      <c r="P287" s="3"/>
      <c r="Q287" s="3"/>
      <c r="R287" s="3"/>
    </row>
    <row r="288" spans="1:18" ht="12" customHeight="1" x14ac:dyDescent="0.25">
      <c r="A288" s="61" t="s">
        <v>205</v>
      </c>
      <c r="B288" s="3"/>
      <c r="C288" s="3"/>
      <c r="D288" s="3"/>
      <c r="E288" s="3"/>
      <c r="F288" s="3"/>
      <c r="G288" s="3"/>
      <c r="H288" s="3"/>
      <c r="I288" s="3"/>
      <c r="J288" s="3"/>
      <c r="K288" s="3"/>
      <c r="L288" s="3"/>
      <c r="M288" s="3"/>
      <c r="N288" s="3"/>
      <c r="O288" s="3"/>
      <c r="P288" s="3"/>
      <c r="Q288" s="3"/>
      <c r="R288" s="3"/>
    </row>
    <row r="289" spans="1:18" ht="12" customHeight="1" x14ac:dyDescent="0.25">
      <c r="A289" s="61" t="s">
        <v>206</v>
      </c>
      <c r="B289" s="3"/>
      <c r="C289" s="3"/>
      <c r="D289" s="3"/>
      <c r="E289" s="3"/>
      <c r="F289" s="3"/>
      <c r="G289" s="3"/>
      <c r="H289" s="3"/>
      <c r="I289" s="3"/>
      <c r="J289" s="3"/>
      <c r="K289" s="3"/>
      <c r="L289" s="3"/>
      <c r="M289" s="3"/>
      <c r="N289" s="3"/>
      <c r="O289" s="3"/>
      <c r="P289" s="3"/>
      <c r="Q289" s="3"/>
      <c r="R289" s="3"/>
    </row>
    <row r="290" spans="1:18" ht="12" customHeight="1" x14ac:dyDescent="0.25">
      <c r="A290" s="61"/>
      <c r="B290" s="3"/>
      <c r="C290" s="3"/>
      <c r="D290" s="3"/>
      <c r="E290" s="3"/>
      <c r="F290" s="3"/>
      <c r="G290" s="3"/>
      <c r="H290" s="3"/>
      <c r="I290" s="3"/>
      <c r="J290" s="3"/>
      <c r="K290" s="3"/>
      <c r="L290" s="3"/>
      <c r="M290" s="3"/>
      <c r="N290" s="3"/>
      <c r="O290" s="3"/>
      <c r="P290" s="3"/>
      <c r="Q290" s="3"/>
      <c r="R290" s="3"/>
    </row>
    <row r="291" spans="1:18" ht="20.149999999999999" customHeight="1" x14ac:dyDescent="0.25">
      <c r="A291" s="89" t="s">
        <v>207</v>
      </c>
      <c r="B291" s="90"/>
      <c r="C291" s="90"/>
      <c r="D291" s="90"/>
      <c r="E291" s="90"/>
      <c r="F291" s="90"/>
      <c r="G291" s="90"/>
      <c r="H291" s="91"/>
      <c r="I291" s="91"/>
      <c r="J291" s="91"/>
      <c r="K291" s="91"/>
      <c r="L291" s="91"/>
      <c r="M291" s="91"/>
      <c r="N291" s="91"/>
      <c r="O291" s="91"/>
      <c r="P291" s="91"/>
      <c r="Q291" s="91"/>
      <c r="R291" s="92"/>
    </row>
    <row r="292" spans="1:18" ht="20.149999999999999" customHeight="1" thickBot="1" x14ac:dyDescent="0.3">
      <c r="A292" s="86" t="s">
        <v>208</v>
      </c>
      <c r="B292" s="87"/>
      <c r="C292" s="87"/>
      <c r="D292" s="87"/>
      <c r="E292" s="87"/>
      <c r="F292" s="87"/>
      <c r="G292" s="87"/>
      <c r="H292" s="87"/>
      <c r="I292" s="87"/>
      <c r="J292" s="87"/>
      <c r="K292" s="87"/>
      <c r="L292" s="87"/>
      <c r="M292" s="87"/>
      <c r="N292" s="87"/>
      <c r="O292" s="87"/>
      <c r="P292" s="87"/>
      <c r="Q292" s="87"/>
      <c r="R292" s="88"/>
    </row>
    <row r="293" spans="1:18" ht="18" customHeight="1" x14ac:dyDescent="0.25">
      <c r="A293" s="500" t="s">
        <v>209</v>
      </c>
      <c r="B293" s="501"/>
      <c r="C293" s="502"/>
      <c r="D293" s="512" t="s">
        <v>210</v>
      </c>
      <c r="E293" s="513"/>
      <c r="F293" s="513"/>
      <c r="G293" s="513"/>
      <c r="H293" s="513"/>
      <c r="I293" s="513"/>
      <c r="J293" s="513"/>
      <c r="K293" s="514"/>
      <c r="L293" s="28" t="s">
        <v>211</v>
      </c>
      <c r="M293" s="55"/>
      <c r="N293" s="56" t="s">
        <v>212</v>
      </c>
      <c r="O293" s="497" t="s">
        <v>213</v>
      </c>
      <c r="P293" s="498"/>
      <c r="Q293" s="498"/>
      <c r="R293" s="499"/>
    </row>
    <row r="294" spans="1:18" ht="30" customHeight="1" thickBot="1" x14ac:dyDescent="0.3">
      <c r="A294" s="503"/>
      <c r="B294" s="504"/>
      <c r="C294" s="505"/>
      <c r="D294" s="509" t="str">
        <f>IF(F20="","",F20)</f>
        <v/>
      </c>
      <c r="E294" s="510"/>
      <c r="F294" s="510"/>
      <c r="G294" s="510"/>
      <c r="H294" s="510"/>
      <c r="I294" s="510"/>
      <c r="J294" s="510"/>
      <c r="K294" s="511"/>
      <c r="L294" s="530" t="str">
        <f>IF(D24="","",D24)</f>
        <v/>
      </c>
      <c r="M294" s="531"/>
      <c r="N294" s="57" t="str">
        <f ca="1">IF(L294="","",ROUND((NOW()-L294)/365,1))</f>
        <v/>
      </c>
      <c r="O294" s="494"/>
      <c r="P294" s="495"/>
      <c r="Q294" s="495"/>
      <c r="R294" s="496"/>
    </row>
    <row r="295" spans="1:18" ht="18" customHeight="1" x14ac:dyDescent="0.25">
      <c r="A295" s="503"/>
      <c r="B295" s="504"/>
      <c r="C295" s="505"/>
      <c r="D295" s="512" t="s">
        <v>214</v>
      </c>
      <c r="E295" s="513"/>
      <c r="F295" s="513"/>
      <c r="G295" s="513"/>
      <c r="H295" s="513"/>
      <c r="I295" s="513"/>
      <c r="J295" s="513"/>
      <c r="K295" s="513"/>
      <c r="L295" s="513"/>
      <c r="M295" s="513"/>
      <c r="N295" s="514"/>
      <c r="O295" s="497" t="s">
        <v>215</v>
      </c>
      <c r="P295" s="498"/>
      <c r="Q295" s="498"/>
      <c r="R295" s="499"/>
    </row>
    <row r="296" spans="1:18" ht="30" customHeight="1" thickBot="1" x14ac:dyDescent="0.3">
      <c r="A296" s="506"/>
      <c r="B296" s="507"/>
      <c r="C296" s="508"/>
      <c r="D296" s="509" t="str">
        <f>IF(F21="","",F21)</f>
        <v/>
      </c>
      <c r="E296" s="510"/>
      <c r="F296" s="510"/>
      <c r="G296" s="510"/>
      <c r="H296" s="510"/>
      <c r="I296" s="510"/>
      <c r="J296" s="510"/>
      <c r="K296" s="510"/>
      <c r="L296" s="510"/>
      <c r="M296" s="510"/>
      <c r="N296" s="511"/>
      <c r="O296" s="515" t="str">
        <f>IF(C22="","",C22)</f>
        <v/>
      </c>
      <c r="P296" s="516"/>
      <c r="Q296" s="516"/>
      <c r="R296" s="517"/>
    </row>
    <row r="297" spans="1:18" ht="18" customHeight="1" x14ac:dyDescent="0.25">
      <c r="A297" s="500" t="s">
        <v>233</v>
      </c>
      <c r="B297" s="501"/>
      <c r="C297" s="502"/>
      <c r="D297" s="524" t="s">
        <v>216</v>
      </c>
      <c r="E297" s="525"/>
      <c r="F297" s="525"/>
      <c r="G297" s="525"/>
      <c r="H297" s="525"/>
      <c r="I297" s="525"/>
      <c r="J297" s="525"/>
      <c r="K297" s="525"/>
      <c r="L297" s="525"/>
      <c r="M297" s="525"/>
      <c r="N297" s="525"/>
      <c r="O297" s="525"/>
      <c r="P297" s="525"/>
      <c r="Q297" s="525"/>
      <c r="R297" s="526"/>
    </row>
    <row r="298" spans="1:18" ht="30" customHeight="1" x14ac:dyDescent="0.25">
      <c r="A298" s="503"/>
      <c r="B298" s="504"/>
      <c r="C298" s="505"/>
      <c r="D298" s="527"/>
      <c r="E298" s="528"/>
      <c r="F298" s="528"/>
      <c r="G298" s="528"/>
      <c r="H298" s="528"/>
      <c r="I298" s="528"/>
      <c r="J298" s="528"/>
      <c r="K298" s="528"/>
      <c r="L298" s="528"/>
      <c r="M298" s="528"/>
      <c r="N298" s="528"/>
      <c r="O298" s="528"/>
      <c r="P298" s="528"/>
      <c r="Q298" s="528"/>
      <c r="R298" s="529"/>
    </row>
    <row r="299" spans="1:18" ht="18" customHeight="1" x14ac:dyDescent="0.25">
      <c r="A299" s="503"/>
      <c r="B299" s="504"/>
      <c r="C299" s="505"/>
      <c r="D299" s="532" t="s">
        <v>217</v>
      </c>
      <c r="E299" s="533"/>
      <c r="F299" s="533"/>
      <c r="G299" s="533"/>
      <c r="H299" s="533"/>
      <c r="I299" s="533"/>
      <c r="J299" s="533"/>
      <c r="K299" s="533"/>
      <c r="L299" s="533"/>
      <c r="M299" s="533"/>
      <c r="N299" s="533"/>
      <c r="O299" s="533"/>
      <c r="P299" s="533"/>
      <c r="Q299" s="533"/>
      <c r="R299" s="534"/>
    </row>
    <row r="300" spans="1:18" ht="30" customHeight="1" x14ac:dyDescent="0.25">
      <c r="A300" s="503"/>
      <c r="B300" s="504"/>
      <c r="C300" s="505"/>
      <c r="D300" s="527"/>
      <c r="E300" s="528"/>
      <c r="F300" s="528"/>
      <c r="G300" s="528"/>
      <c r="H300" s="528"/>
      <c r="I300" s="528"/>
      <c r="J300" s="528"/>
      <c r="K300" s="528"/>
      <c r="L300" s="528"/>
      <c r="M300" s="528"/>
      <c r="N300" s="528"/>
      <c r="O300" s="528"/>
      <c r="P300" s="528"/>
      <c r="Q300" s="528"/>
      <c r="R300" s="529"/>
    </row>
    <row r="301" spans="1:18" ht="18" customHeight="1" x14ac:dyDescent="0.25">
      <c r="A301" s="503"/>
      <c r="B301" s="504"/>
      <c r="C301" s="505"/>
      <c r="D301" s="518" t="s">
        <v>218</v>
      </c>
      <c r="E301" s="519"/>
      <c r="F301" s="519"/>
      <c r="G301" s="519"/>
      <c r="H301" s="519"/>
      <c r="I301" s="519"/>
      <c r="J301" s="519"/>
      <c r="K301" s="520"/>
      <c r="L301" s="521" t="s">
        <v>221</v>
      </c>
      <c r="M301" s="520"/>
      <c r="N301" s="521" t="s">
        <v>223</v>
      </c>
      <c r="O301" s="519"/>
      <c r="P301" s="519"/>
      <c r="Q301" s="519"/>
      <c r="R301" s="535"/>
    </row>
    <row r="302" spans="1:18" ht="18" customHeight="1" x14ac:dyDescent="0.25">
      <c r="A302" s="503"/>
      <c r="B302" s="504"/>
      <c r="C302" s="505"/>
      <c r="D302" s="607" t="s">
        <v>219</v>
      </c>
      <c r="E302" s="536"/>
      <c r="F302" s="536"/>
      <c r="G302" s="536"/>
      <c r="H302" s="538" t="s">
        <v>220</v>
      </c>
      <c r="I302" s="536"/>
      <c r="J302" s="536"/>
      <c r="K302" s="540"/>
      <c r="L302" s="522" t="s">
        <v>222</v>
      </c>
      <c r="M302" s="523"/>
      <c r="N302" s="522" t="s">
        <v>224</v>
      </c>
      <c r="O302" s="590"/>
      <c r="P302" s="590"/>
      <c r="Q302" s="590"/>
      <c r="R302" s="591"/>
    </row>
    <row r="303" spans="1:18" ht="30" customHeight="1" x14ac:dyDescent="0.25">
      <c r="A303" s="503"/>
      <c r="B303" s="504"/>
      <c r="C303" s="505"/>
      <c r="D303" s="608"/>
      <c r="E303" s="537"/>
      <c r="F303" s="537"/>
      <c r="G303" s="537"/>
      <c r="H303" s="539"/>
      <c r="I303" s="537"/>
      <c r="J303" s="537"/>
      <c r="K303" s="541"/>
      <c r="L303" s="542"/>
      <c r="M303" s="543"/>
      <c r="N303" s="592" t="str">
        <f>IF(P22="","",P22)</f>
        <v/>
      </c>
      <c r="O303" s="593"/>
      <c r="P303" s="593"/>
      <c r="Q303" s="593"/>
      <c r="R303" s="594"/>
    </row>
    <row r="304" spans="1:18" ht="18" customHeight="1" x14ac:dyDescent="0.25">
      <c r="A304" s="503"/>
      <c r="B304" s="504"/>
      <c r="C304" s="505"/>
      <c r="D304" s="60" t="s">
        <v>225</v>
      </c>
      <c r="E304" s="58"/>
      <c r="F304" s="59"/>
      <c r="G304" s="80" t="s">
        <v>226</v>
      </c>
      <c r="H304" s="81"/>
      <c r="I304" s="81"/>
      <c r="J304" s="81"/>
      <c r="K304" s="81"/>
      <c r="L304" s="81"/>
      <c r="M304" s="81"/>
      <c r="N304" s="81"/>
      <c r="O304" s="81"/>
      <c r="P304" s="81"/>
      <c r="Q304" s="81"/>
      <c r="R304" s="82"/>
    </row>
    <row r="305" spans="1:18" ht="25" customHeight="1" x14ac:dyDescent="0.25">
      <c r="A305" s="503"/>
      <c r="B305" s="504"/>
      <c r="C305" s="505"/>
      <c r="D305" s="595"/>
      <c r="E305" s="596"/>
      <c r="F305" s="597"/>
      <c r="G305" s="600" t="s">
        <v>300</v>
      </c>
      <c r="H305" s="601"/>
      <c r="I305" s="601"/>
      <c r="J305" s="601"/>
      <c r="K305" s="601"/>
      <c r="L305" s="601"/>
      <c r="M305" s="601"/>
      <c r="N305" s="601"/>
      <c r="O305" s="601"/>
      <c r="P305" s="602"/>
      <c r="Q305" s="605"/>
      <c r="R305" s="606"/>
    </row>
    <row r="306" spans="1:18" ht="25" customHeight="1" x14ac:dyDescent="0.25">
      <c r="A306" s="503"/>
      <c r="B306" s="504"/>
      <c r="C306" s="505"/>
      <c r="D306" s="598"/>
      <c r="E306" s="599"/>
      <c r="F306" s="543"/>
      <c r="G306" s="603" t="s">
        <v>227</v>
      </c>
      <c r="H306" s="604"/>
      <c r="I306" s="604"/>
      <c r="J306" s="604"/>
      <c r="K306" s="604"/>
      <c r="L306" s="604"/>
      <c r="M306" s="604"/>
      <c r="N306" s="604"/>
      <c r="O306" s="604"/>
      <c r="P306" s="604"/>
      <c r="Q306" s="605"/>
      <c r="R306" s="606"/>
    </row>
    <row r="307" spans="1:18" ht="18" customHeight="1" x14ac:dyDescent="0.25">
      <c r="A307" s="503"/>
      <c r="B307" s="504"/>
      <c r="C307" s="505"/>
      <c r="D307" s="518" t="s">
        <v>228</v>
      </c>
      <c r="E307" s="519"/>
      <c r="F307" s="519"/>
      <c r="G307" s="519"/>
      <c r="H307" s="519"/>
      <c r="I307" s="519"/>
      <c r="J307" s="519"/>
      <c r="K307" s="519"/>
      <c r="L307" s="519"/>
      <c r="M307" s="519"/>
      <c r="N307" s="520"/>
      <c r="O307" s="581" t="s">
        <v>232</v>
      </c>
      <c r="P307" s="582"/>
      <c r="Q307" s="582"/>
      <c r="R307" s="583"/>
    </row>
    <row r="308" spans="1:18" ht="30" customHeight="1" x14ac:dyDescent="0.25">
      <c r="A308" s="503"/>
      <c r="B308" s="504"/>
      <c r="C308" s="505"/>
      <c r="D308" s="586"/>
      <c r="E308" s="537"/>
      <c r="F308" s="537"/>
      <c r="G308" s="537"/>
      <c r="H308" s="537"/>
      <c r="I308" s="537"/>
      <c r="J308" s="537"/>
      <c r="K308" s="537"/>
      <c r="L308" s="537"/>
      <c r="M308" s="537"/>
      <c r="N308" s="541"/>
      <c r="O308" s="560"/>
      <c r="P308" s="561"/>
      <c r="Q308" s="561"/>
      <c r="R308" s="584"/>
    </row>
    <row r="309" spans="1:18" ht="18" customHeight="1" x14ac:dyDescent="0.25">
      <c r="A309" s="503"/>
      <c r="B309" s="504"/>
      <c r="C309" s="505"/>
      <c r="D309" s="518" t="s">
        <v>229</v>
      </c>
      <c r="E309" s="519"/>
      <c r="F309" s="519"/>
      <c r="G309" s="519"/>
      <c r="H309" s="519"/>
      <c r="I309" s="519"/>
      <c r="J309" s="519"/>
      <c r="K309" s="520"/>
      <c r="L309" s="550" t="s">
        <v>215</v>
      </c>
      <c r="M309" s="551"/>
      <c r="N309" s="576"/>
      <c r="O309" s="560"/>
      <c r="P309" s="561"/>
      <c r="Q309" s="561"/>
      <c r="R309" s="584"/>
    </row>
    <row r="310" spans="1:18" ht="30" customHeight="1" x14ac:dyDescent="0.25">
      <c r="A310" s="503"/>
      <c r="B310" s="504"/>
      <c r="C310" s="505"/>
      <c r="D310" s="586"/>
      <c r="E310" s="537"/>
      <c r="F310" s="537"/>
      <c r="G310" s="537"/>
      <c r="H310" s="537"/>
      <c r="I310" s="537"/>
      <c r="J310" s="537"/>
      <c r="K310" s="541"/>
      <c r="L310" s="587"/>
      <c r="M310" s="588"/>
      <c r="N310" s="589"/>
      <c r="O310" s="560"/>
      <c r="P310" s="561"/>
      <c r="Q310" s="561"/>
      <c r="R310" s="584"/>
    </row>
    <row r="311" spans="1:18" ht="18" customHeight="1" x14ac:dyDescent="0.25">
      <c r="A311" s="503"/>
      <c r="B311" s="504"/>
      <c r="C311" s="505"/>
      <c r="D311" s="570" t="s">
        <v>260</v>
      </c>
      <c r="E311" s="571"/>
      <c r="F311" s="571"/>
      <c r="G311" s="571"/>
      <c r="H311" s="571"/>
      <c r="I311" s="571"/>
      <c r="J311" s="571"/>
      <c r="K311" s="571"/>
      <c r="L311" s="571"/>
      <c r="M311" s="571"/>
      <c r="N311" s="572"/>
      <c r="O311" s="560"/>
      <c r="P311" s="561"/>
      <c r="Q311" s="561"/>
      <c r="R311" s="584"/>
    </row>
    <row r="312" spans="1:18" ht="18" customHeight="1" x14ac:dyDescent="0.25">
      <c r="A312" s="503"/>
      <c r="B312" s="504"/>
      <c r="C312" s="505"/>
      <c r="D312" s="573"/>
      <c r="E312" s="574"/>
      <c r="F312" s="574"/>
      <c r="G312" s="574"/>
      <c r="H312" s="574"/>
      <c r="I312" s="574"/>
      <c r="J312" s="574"/>
      <c r="K312" s="574"/>
      <c r="L312" s="574"/>
      <c r="M312" s="574"/>
      <c r="N312" s="575"/>
      <c r="O312" s="560"/>
      <c r="P312" s="561"/>
      <c r="Q312" s="561"/>
      <c r="R312" s="584"/>
    </row>
    <row r="313" spans="1:18" ht="18" customHeight="1" x14ac:dyDescent="0.25">
      <c r="A313" s="503"/>
      <c r="B313" s="504"/>
      <c r="C313" s="505"/>
      <c r="D313" s="518" t="s">
        <v>230</v>
      </c>
      <c r="E313" s="519"/>
      <c r="F313" s="519"/>
      <c r="G313" s="519"/>
      <c r="H313" s="519"/>
      <c r="I313" s="519"/>
      <c r="J313" s="519"/>
      <c r="K313" s="520"/>
      <c r="L313" s="550" t="s">
        <v>231</v>
      </c>
      <c r="M313" s="551"/>
      <c r="N313" s="576"/>
      <c r="O313" s="560"/>
      <c r="P313" s="561"/>
      <c r="Q313" s="561"/>
      <c r="R313" s="584"/>
    </row>
    <row r="314" spans="1:18" ht="30" customHeight="1" thickBot="1" x14ac:dyDescent="0.3">
      <c r="A314" s="506"/>
      <c r="B314" s="507"/>
      <c r="C314" s="508"/>
      <c r="D314" s="577"/>
      <c r="E314" s="578"/>
      <c r="F314" s="578"/>
      <c r="G314" s="578"/>
      <c r="H314" s="578"/>
      <c r="I314" s="578"/>
      <c r="J314" s="578"/>
      <c r="K314" s="579"/>
      <c r="L314" s="580"/>
      <c r="M314" s="536"/>
      <c r="N314" s="540"/>
      <c r="O314" s="560"/>
      <c r="P314" s="561"/>
      <c r="Q314" s="561"/>
      <c r="R314" s="584"/>
    </row>
    <row r="315" spans="1:18" ht="18" customHeight="1" x14ac:dyDescent="0.25">
      <c r="A315" s="500" t="s">
        <v>235</v>
      </c>
      <c r="B315" s="501"/>
      <c r="C315" s="502"/>
      <c r="D315" s="512" t="s">
        <v>236</v>
      </c>
      <c r="E315" s="513"/>
      <c r="F315" s="513"/>
      <c r="G315" s="513"/>
      <c r="H315" s="513"/>
      <c r="I315" s="513"/>
      <c r="J315" s="513"/>
      <c r="K315" s="585"/>
      <c r="L315" s="557" t="s">
        <v>320</v>
      </c>
      <c r="M315" s="558"/>
      <c r="N315" s="559"/>
      <c r="O315" s="549" t="s">
        <v>234</v>
      </c>
      <c r="P315" s="498"/>
      <c r="Q315" s="498"/>
      <c r="R315" s="499"/>
    </row>
    <row r="316" spans="1:18" ht="30" customHeight="1" x14ac:dyDescent="0.25">
      <c r="A316" s="503"/>
      <c r="B316" s="504"/>
      <c r="C316" s="505"/>
      <c r="D316" s="544"/>
      <c r="E316" s="545"/>
      <c r="F316" s="545"/>
      <c r="G316" s="545"/>
      <c r="H316" s="545"/>
      <c r="I316" s="545"/>
      <c r="J316" s="545"/>
      <c r="K316" s="546"/>
      <c r="L316" s="560"/>
      <c r="M316" s="561"/>
      <c r="N316" s="562"/>
      <c r="O316" s="553"/>
      <c r="P316" s="145"/>
      <c r="Q316" s="145"/>
      <c r="R316" s="146"/>
    </row>
    <row r="317" spans="1:18" ht="18" customHeight="1" x14ac:dyDescent="0.25">
      <c r="A317" s="503"/>
      <c r="B317" s="504"/>
      <c r="C317" s="505"/>
      <c r="D317" s="518" t="s">
        <v>237</v>
      </c>
      <c r="E317" s="519"/>
      <c r="F317" s="519"/>
      <c r="G317" s="519"/>
      <c r="H317" s="519"/>
      <c r="I317" s="519"/>
      <c r="J317" s="519"/>
      <c r="K317" s="520"/>
      <c r="L317" s="560"/>
      <c r="M317" s="561"/>
      <c r="N317" s="562"/>
      <c r="O317" s="550" t="s">
        <v>234</v>
      </c>
      <c r="P317" s="551"/>
      <c r="Q317" s="551"/>
      <c r="R317" s="552"/>
    </row>
    <row r="318" spans="1:18" ht="30" customHeight="1" thickBot="1" x14ac:dyDescent="0.3">
      <c r="A318" s="506"/>
      <c r="B318" s="507"/>
      <c r="C318" s="508"/>
      <c r="D318" s="530"/>
      <c r="E318" s="547"/>
      <c r="F318" s="547"/>
      <c r="G318" s="547"/>
      <c r="H318" s="547"/>
      <c r="I318" s="547"/>
      <c r="J318" s="547"/>
      <c r="K318" s="548"/>
      <c r="L318" s="563"/>
      <c r="M318" s="564"/>
      <c r="N318" s="565"/>
      <c r="O318" s="554"/>
      <c r="P318" s="555"/>
      <c r="Q318" s="555"/>
      <c r="R318" s="556"/>
    </row>
    <row r="319" spans="1:18" ht="20.149999999999999" customHeight="1" x14ac:dyDescent="0.25">
      <c r="A319" s="89" t="s">
        <v>238</v>
      </c>
      <c r="B319" s="90"/>
      <c r="C319" s="90"/>
      <c r="D319" s="90"/>
      <c r="E319" s="90"/>
      <c r="F319" s="90"/>
      <c r="G319" s="90"/>
      <c r="H319" s="91"/>
      <c r="I319" s="91"/>
      <c r="J319" s="91"/>
      <c r="K319" s="91"/>
      <c r="L319" s="91"/>
      <c r="M319" s="91"/>
      <c r="N319" s="91"/>
      <c r="O319" s="91"/>
      <c r="P319" s="91"/>
      <c r="Q319" s="91"/>
      <c r="R319" s="92"/>
    </row>
    <row r="320" spans="1:18" ht="20.149999999999999" customHeight="1" x14ac:dyDescent="0.25">
      <c r="A320" s="86" t="s">
        <v>239</v>
      </c>
      <c r="B320" s="87"/>
      <c r="C320" s="87"/>
      <c r="D320" s="87"/>
      <c r="E320" s="87"/>
      <c r="F320" s="87"/>
      <c r="G320" s="87"/>
      <c r="H320" s="87"/>
      <c r="I320" s="87"/>
      <c r="J320" s="87"/>
      <c r="K320" s="87"/>
      <c r="L320" s="87"/>
      <c r="M320" s="87"/>
      <c r="N320" s="87"/>
      <c r="O320" s="87"/>
      <c r="P320" s="87"/>
      <c r="Q320" s="87"/>
      <c r="R320" s="88"/>
    </row>
    <row r="321" spans="1:19" ht="20.149999999999999" customHeight="1" x14ac:dyDescent="0.25">
      <c r="A321" s="89" t="s">
        <v>240</v>
      </c>
      <c r="B321" s="90"/>
      <c r="C321" s="90"/>
      <c r="D321" s="90"/>
      <c r="E321" s="90"/>
      <c r="F321" s="90"/>
      <c r="G321" s="90"/>
      <c r="H321" s="91"/>
      <c r="I321" s="91"/>
      <c r="J321" s="91"/>
      <c r="K321" s="91"/>
      <c r="L321" s="91"/>
      <c r="M321" s="91"/>
      <c r="N321" s="91"/>
      <c r="O321" s="91"/>
      <c r="P321" s="91"/>
      <c r="Q321" s="91"/>
      <c r="R321" s="92"/>
    </row>
    <row r="322" spans="1:19" ht="5.15" customHeight="1" x14ac:dyDescent="0.25">
      <c r="A322" s="62"/>
      <c r="B322" s="62"/>
      <c r="C322" s="62"/>
      <c r="D322" s="62"/>
      <c r="E322" s="62"/>
      <c r="F322" s="62"/>
      <c r="G322" s="62"/>
      <c r="H322" s="62"/>
      <c r="I322" s="62"/>
      <c r="J322" s="62"/>
      <c r="K322" s="62"/>
      <c r="L322" s="62"/>
      <c r="M322" s="62"/>
      <c r="N322" s="62"/>
      <c r="O322" s="62"/>
      <c r="P322" s="62"/>
      <c r="Q322" s="62"/>
      <c r="R322" s="62"/>
      <c r="S322" s="63"/>
    </row>
    <row r="323" spans="1:19" ht="14.15" customHeight="1" x14ac:dyDescent="0.25">
      <c r="A323" s="84" t="s">
        <v>343</v>
      </c>
      <c r="B323" s="84"/>
      <c r="C323" s="85" t="s">
        <v>346</v>
      </c>
      <c r="D323" s="85"/>
      <c r="E323" s="85"/>
      <c r="F323" s="85"/>
      <c r="G323" s="85"/>
      <c r="H323" s="85"/>
      <c r="I323" s="85"/>
      <c r="J323" s="85"/>
      <c r="K323" s="85"/>
      <c r="L323" s="85"/>
      <c r="M323" s="85"/>
      <c r="N323" s="85"/>
      <c r="O323" s="85"/>
      <c r="P323" s="85"/>
      <c r="Q323" s="85"/>
      <c r="R323" s="85"/>
      <c r="S323" s="63"/>
    </row>
    <row r="324" spans="1:19" ht="14.15" customHeight="1" x14ac:dyDescent="0.25">
      <c r="A324" s="62"/>
      <c r="B324" s="62"/>
      <c r="C324" s="85"/>
      <c r="D324" s="85"/>
      <c r="E324" s="85"/>
      <c r="F324" s="85"/>
      <c r="G324" s="85"/>
      <c r="H324" s="85"/>
      <c r="I324" s="85"/>
      <c r="J324" s="85"/>
      <c r="K324" s="85"/>
      <c r="L324" s="85"/>
      <c r="M324" s="85"/>
      <c r="N324" s="85"/>
      <c r="O324" s="85"/>
      <c r="P324" s="85"/>
      <c r="Q324" s="85"/>
      <c r="R324" s="85"/>
      <c r="S324" s="63"/>
    </row>
    <row r="325" spans="1:19" ht="14.15" customHeight="1" x14ac:dyDescent="0.25">
      <c r="A325" s="84" t="s">
        <v>241</v>
      </c>
      <c r="B325" s="84"/>
      <c r="C325" s="85" t="s">
        <v>345</v>
      </c>
      <c r="D325" s="85"/>
      <c r="E325" s="85"/>
      <c r="F325" s="85"/>
      <c r="G325" s="85"/>
      <c r="H325" s="85"/>
      <c r="I325" s="85"/>
      <c r="J325" s="85"/>
      <c r="K325" s="85"/>
      <c r="L325" s="85"/>
      <c r="M325" s="85"/>
      <c r="N325" s="85"/>
      <c r="O325" s="85"/>
      <c r="P325" s="85"/>
      <c r="Q325" s="85"/>
      <c r="R325" s="85"/>
    </row>
    <row r="326" spans="1:19" ht="14.15" customHeight="1" x14ac:dyDescent="0.25">
      <c r="A326" s="50"/>
      <c r="B326" s="50"/>
      <c r="C326" s="85"/>
      <c r="D326" s="85"/>
      <c r="E326" s="85"/>
      <c r="F326" s="85"/>
      <c r="G326" s="85"/>
      <c r="H326" s="85"/>
      <c r="I326" s="85"/>
      <c r="J326" s="85"/>
      <c r="K326" s="85"/>
      <c r="L326" s="85"/>
      <c r="M326" s="85"/>
      <c r="N326" s="85"/>
      <c r="O326" s="85"/>
      <c r="P326" s="85"/>
      <c r="Q326" s="85"/>
      <c r="R326" s="85"/>
    </row>
    <row r="327" spans="1:19" ht="14.15" customHeight="1" x14ac:dyDescent="0.25">
      <c r="A327" s="50"/>
      <c r="B327" s="50"/>
      <c r="C327" s="85"/>
      <c r="D327" s="85"/>
      <c r="E327" s="85"/>
      <c r="F327" s="85"/>
      <c r="G327" s="85"/>
      <c r="H327" s="85"/>
      <c r="I327" s="85"/>
      <c r="J327" s="85"/>
      <c r="K327" s="85"/>
      <c r="L327" s="85"/>
      <c r="M327" s="85"/>
      <c r="N327" s="85"/>
      <c r="O327" s="85"/>
      <c r="P327" s="85"/>
      <c r="Q327" s="85"/>
      <c r="R327" s="85"/>
    </row>
    <row r="328" spans="1:19" ht="14.15" customHeight="1" x14ac:dyDescent="0.25">
      <c r="A328" s="84" t="s">
        <v>242</v>
      </c>
      <c r="B328" s="84"/>
      <c r="C328" s="85" t="s">
        <v>344</v>
      </c>
      <c r="D328" s="85"/>
      <c r="E328" s="85"/>
      <c r="F328" s="85"/>
      <c r="G328" s="85"/>
      <c r="H328" s="85"/>
      <c r="I328" s="85"/>
      <c r="J328" s="85"/>
      <c r="K328" s="85"/>
      <c r="L328" s="85"/>
      <c r="M328" s="85"/>
      <c r="N328" s="85"/>
      <c r="O328" s="85"/>
      <c r="P328" s="85"/>
      <c r="Q328" s="85"/>
      <c r="R328" s="85"/>
    </row>
    <row r="329" spans="1:19" ht="14.15" customHeight="1" x14ac:dyDescent="0.25">
      <c r="A329" s="83"/>
      <c r="B329" s="83"/>
      <c r="C329" s="85"/>
      <c r="D329" s="85"/>
      <c r="E329" s="85"/>
      <c r="F329" s="85"/>
      <c r="G329" s="85"/>
      <c r="H329" s="85"/>
      <c r="I329" s="85"/>
      <c r="J329" s="85"/>
      <c r="K329" s="85"/>
      <c r="L329" s="85"/>
      <c r="M329" s="85"/>
      <c r="N329" s="85"/>
      <c r="O329" s="85"/>
      <c r="P329" s="85"/>
      <c r="Q329" s="85"/>
      <c r="R329" s="85"/>
    </row>
    <row r="330" spans="1:19" ht="14.15" customHeight="1" x14ac:dyDescent="0.25">
      <c r="A330" s="83"/>
      <c r="B330" s="83"/>
      <c r="C330" s="85"/>
      <c r="D330" s="85"/>
      <c r="E330" s="85"/>
      <c r="F330" s="85"/>
      <c r="G330" s="85"/>
      <c r="H330" s="85"/>
      <c r="I330" s="85"/>
      <c r="J330" s="85"/>
      <c r="K330" s="85"/>
      <c r="L330" s="85"/>
      <c r="M330" s="85"/>
      <c r="N330" s="85"/>
      <c r="O330" s="85"/>
      <c r="P330" s="85"/>
      <c r="Q330" s="85"/>
      <c r="R330" s="85"/>
    </row>
    <row r="331" spans="1:19" ht="14.15" customHeight="1" x14ac:dyDescent="0.25">
      <c r="A331" s="83"/>
      <c r="B331" s="83"/>
      <c r="C331" s="85"/>
      <c r="D331" s="85"/>
      <c r="E331" s="85"/>
      <c r="F331" s="85"/>
      <c r="G331" s="85"/>
      <c r="H331" s="85"/>
      <c r="I331" s="85"/>
      <c r="J331" s="85"/>
      <c r="K331" s="85"/>
      <c r="L331" s="85"/>
      <c r="M331" s="85"/>
      <c r="N331" s="85"/>
      <c r="O331" s="85"/>
      <c r="P331" s="85"/>
      <c r="Q331" s="85"/>
      <c r="R331" s="85"/>
    </row>
    <row r="332" spans="1:19" ht="14.15" customHeight="1" x14ac:dyDescent="0.25">
      <c r="A332" s="64"/>
      <c r="B332" s="64"/>
      <c r="C332" s="85"/>
      <c r="D332" s="85"/>
      <c r="E332" s="85"/>
      <c r="F332" s="85"/>
      <c r="G332" s="85"/>
      <c r="H332" s="85"/>
      <c r="I332" s="85"/>
      <c r="J332" s="85"/>
      <c r="K332" s="85"/>
      <c r="L332" s="85"/>
      <c r="M332" s="85"/>
      <c r="N332" s="85"/>
      <c r="O332" s="85"/>
      <c r="P332" s="85"/>
      <c r="Q332" s="85"/>
      <c r="R332" s="85"/>
    </row>
    <row r="333" spans="1:19" ht="14.15" customHeight="1" x14ac:dyDescent="0.25">
      <c r="A333" s="50"/>
      <c r="B333" s="50"/>
      <c r="C333" s="85"/>
      <c r="D333" s="85"/>
      <c r="E333" s="85"/>
      <c r="F333" s="85"/>
      <c r="G333" s="85"/>
      <c r="H333" s="85"/>
      <c r="I333" s="85"/>
      <c r="J333" s="85"/>
      <c r="K333" s="85"/>
      <c r="L333" s="85"/>
      <c r="M333" s="85"/>
      <c r="N333" s="85"/>
      <c r="O333" s="85"/>
      <c r="P333" s="85"/>
      <c r="Q333" s="85"/>
      <c r="R333" s="85"/>
    </row>
    <row r="334" spans="1:19" ht="14.15" customHeight="1" x14ac:dyDescent="0.25">
      <c r="A334" s="84" t="s">
        <v>243</v>
      </c>
      <c r="B334" s="84"/>
      <c r="C334" s="85" t="s">
        <v>347</v>
      </c>
      <c r="D334" s="85"/>
      <c r="E334" s="85"/>
      <c r="F334" s="85"/>
      <c r="G334" s="85"/>
      <c r="H334" s="85"/>
      <c r="I334" s="85"/>
      <c r="J334" s="85"/>
      <c r="K334" s="85"/>
      <c r="L334" s="85"/>
      <c r="M334" s="85"/>
      <c r="N334" s="85"/>
      <c r="O334" s="85"/>
      <c r="P334" s="85"/>
      <c r="Q334" s="85"/>
      <c r="R334" s="85"/>
    </row>
    <row r="335" spans="1:19" ht="14.15" customHeight="1" x14ac:dyDescent="0.25">
      <c r="A335" s="83"/>
      <c r="B335" s="83"/>
      <c r="C335" s="85"/>
      <c r="D335" s="85"/>
      <c r="E335" s="85"/>
      <c r="F335" s="85"/>
      <c r="G335" s="85"/>
      <c r="H335" s="85"/>
      <c r="I335" s="85"/>
      <c r="J335" s="85"/>
      <c r="K335" s="85"/>
      <c r="L335" s="85"/>
      <c r="M335" s="85"/>
      <c r="N335" s="85"/>
      <c r="O335" s="85"/>
      <c r="P335" s="85"/>
      <c r="Q335" s="85"/>
      <c r="R335" s="85"/>
    </row>
    <row r="336" spans="1:19" ht="14.15" customHeight="1" x14ac:dyDescent="0.25">
      <c r="A336" s="83"/>
      <c r="B336" s="83"/>
      <c r="C336" s="85"/>
      <c r="D336" s="85"/>
      <c r="E336" s="85"/>
      <c r="F336" s="85"/>
      <c r="G336" s="85"/>
      <c r="H336" s="85"/>
      <c r="I336" s="85"/>
      <c r="J336" s="85"/>
      <c r="K336" s="85"/>
      <c r="L336" s="85"/>
      <c r="M336" s="85"/>
      <c r="N336" s="85"/>
      <c r="O336" s="85"/>
      <c r="P336" s="85"/>
      <c r="Q336" s="85"/>
      <c r="R336" s="85"/>
    </row>
    <row r="337" spans="1:18" ht="14.15" customHeight="1" x14ac:dyDescent="0.25">
      <c r="A337" s="50"/>
      <c r="B337" s="50"/>
      <c r="C337" s="85"/>
      <c r="D337" s="85"/>
      <c r="E337" s="85"/>
      <c r="F337" s="85"/>
      <c r="G337" s="85"/>
      <c r="H337" s="85"/>
      <c r="I337" s="85"/>
      <c r="J337" s="85"/>
      <c r="K337" s="85"/>
      <c r="L337" s="85"/>
      <c r="M337" s="85"/>
      <c r="N337" s="85"/>
      <c r="O337" s="85"/>
      <c r="P337" s="85"/>
      <c r="Q337" s="85"/>
      <c r="R337" s="85"/>
    </row>
    <row r="338" spans="1:18" ht="14.15" customHeight="1" x14ac:dyDescent="0.25">
      <c r="A338" s="50"/>
      <c r="B338" s="50"/>
      <c r="C338" s="85"/>
      <c r="D338" s="85"/>
      <c r="E338" s="85"/>
      <c r="F338" s="85"/>
      <c r="G338" s="85"/>
      <c r="H338" s="85"/>
      <c r="I338" s="85"/>
      <c r="J338" s="85"/>
      <c r="K338" s="85"/>
      <c r="L338" s="85"/>
      <c r="M338" s="85"/>
      <c r="N338" s="85"/>
      <c r="O338" s="85"/>
      <c r="P338" s="85"/>
      <c r="Q338" s="85"/>
      <c r="R338" s="85"/>
    </row>
    <row r="339" spans="1:18" ht="14.15" customHeight="1" x14ac:dyDescent="0.25">
      <c r="A339" s="50"/>
      <c r="B339" s="50"/>
      <c r="C339" s="85"/>
      <c r="D339" s="85"/>
      <c r="E339" s="85"/>
      <c r="F339" s="85"/>
      <c r="G339" s="85"/>
      <c r="H339" s="85"/>
      <c r="I339" s="85"/>
      <c r="J339" s="85"/>
      <c r="K339" s="85"/>
      <c r="L339" s="85"/>
      <c r="M339" s="85"/>
      <c r="N339" s="85"/>
      <c r="O339" s="85"/>
      <c r="P339" s="85"/>
      <c r="Q339" s="85"/>
      <c r="R339" s="85"/>
    </row>
    <row r="340" spans="1:18" ht="14.15" customHeight="1" x14ac:dyDescent="0.25">
      <c r="A340" s="50"/>
      <c r="B340" s="50"/>
      <c r="C340" s="85"/>
      <c r="D340" s="85"/>
      <c r="E340" s="85"/>
      <c r="F340" s="85"/>
      <c r="G340" s="85"/>
      <c r="H340" s="85"/>
      <c r="I340" s="85"/>
      <c r="J340" s="85"/>
      <c r="K340" s="85"/>
      <c r="L340" s="85"/>
      <c r="M340" s="85"/>
      <c r="N340" s="85"/>
      <c r="O340" s="85"/>
      <c r="P340" s="85"/>
      <c r="Q340" s="85"/>
      <c r="R340" s="85"/>
    </row>
    <row r="341" spans="1:18" ht="14.15" customHeight="1" x14ac:dyDescent="0.25">
      <c r="A341" s="50"/>
      <c r="B341" s="50"/>
      <c r="C341" s="85"/>
      <c r="D341" s="85"/>
      <c r="E341" s="85"/>
      <c r="F341" s="85"/>
      <c r="G341" s="85"/>
      <c r="H341" s="85"/>
      <c r="I341" s="85"/>
      <c r="J341" s="85"/>
      <c r="K341" s="85"/>
      <c r="L341" s="85"/>
      <c r="M341" s="85"/>
      <c r="N341" s="85"/>
      <c r="O341" s="85"/>
      <c r="P341" s="85"/>
      <c r="Q341" s="85"/>
      <c r="R341" s="85"/>
    </row>
    <row r="342" spans="1:18" ht="14.15" customHeight="1" x14ac:dyDescent="0.25">
      <c r="A342" s="84" t="s">
        <v>244</v>
      </c>
      <c r="B342" s="84"/>
      <c r="C342" s="85" t="s">
        <v>348</v>
      </c>
      <c r="D342" s="85"/>
      <c r="E342" s="85"/>
      <c r="F342" s="85"/>
      <c r="G342" s="85"/>
      <c r="H342" s="85"/>
      <c r="I342" s="85"/>
      <c r="J342" s="85"/>
      <c r="K342" s="85"/>
      <c r="L342" s="85"/>
      <c r="M342" s="85"/>
      <c r="N342" s="85"/>
      <c r="O342" s="85"/>
      <c r="P342" s="85"/>
      <c r="Q342" s="85"/>
      <c r="R342" s="85"/>
    </row>
    <row r="343" spans="1:18" ht="14.15" customHeight="1" x14ac:dyDescent="0.25">
      <c r="A343" s="83"/>
      <c r="B343" s="83"/>
      <c r="C343" s="85"/>
      <c r="D343" s="85"/>
      <c r="E343" s="85"/>
      <c r="F343" s="85"/>
      <c r="G343" s="85"/>
      <c r="H343" s="85"/>
      <c r="I343" s="85"/>
      <c r="J343" s="85"/>
      <c r="K343" s="85"/>
      <c r="L343" s="85"/>
      <c r="M343" s="85"/>
      <c r="N343" s="85"/>
      <c r="O343" s="85"/>
      <c r="P343" s="85"/>
      <c r="Q343" s="85"/>
      <c r="R343" s="85"/>
    </row>
    <row r="344" spans="1:18" ht="14.15" customHeight="1" x14ac:dyDescent="0.25">
      <c r="A344" s="50"/>
      <c r="B344" s="50"/>
      <c r="C344" s="85"/>
      <c r="D344" s="85"/>
      <c r="E344" s="85"/>
      <c r="F344" s="85"/>
      <c r="G344" s="85"/>
      <c r="H344" s="85"/>
      <c r="I344" s="85"/>
      <c r="J344" s="85"/>
      <c r="K344" s="85"/>
      <c r="L344" s="85"/>
      <c r="M344" s="85"/>
      <c r="N344" s="85"/>
      <c r="O344" s="85"/>
      <c r="P344" s="85"/>
      <c r="Q344" s="85"/>
      <c r="R344" s="85"/>
    </row>
    <row r="345" spans="1:18" ht="14.15" customHeight="1" x14ac:dyDescent="0.25">
      <c r="A345" s="84" t="s">
        <v>245</v>
      </c>
      <c r="B345" s="84"/>
      <c r="C345" s="85" t="s">
        <v>349</v>
      </c>
      <c r="D345" s="85"/>
      <c r="E345" s="85"/>
      <c r="F345" s="85"/>
      <c r="G345" s="85"/>
      <c r="H345" s="85"/>
      <c r="I345" s="85"/>
      <c r="J345" s="85"/>
      <c r="K345" s="85"/>
      <c r="L345" s="85"/>
      <c r="M345" s="85"/>
      <c r="N345" s="85"/>
      <c r="O345" s="85"/>
      <c r="P345" s="85"/>
      <c r="Q345" s="85"/>
      <c r="R345" s="85"/>
    </row>
    <row r="346" spans="1:18" ht="14.15" customHeight="1" x14ac:dyDescent="0.25">
      <c r="A346" s="83"/>
      <c r="B346" s="83"/>
      <c r="C346" s="85"/>
      <c r="D346" s="85"/>
      <c r="E346" s="85"/>
      <c r="F346" s="85"/>
      <c r="G346" s="85"/>
      <c r="H346" s="85"/>
      <c r="I346" s="85"/>
      <c r="J346" s="85"/>
      <c r="K346" s="85"/>
      <c r="L346" s="85"/>
      <c r="M346" s="85"/>
      <c r="N346" s="85"/>
      <c r="O346" s="85"/>
      <c r="P346" s="85"/>
      <c r="Q346" s="85"/>
      <c r="R346" s="85"/>
    </row>
    <row r="347" spans="1:18" ht="14.15" customHeight="1" x14ac:dyDescent="0.25">
      <c r="A347" s="83"/>
      <c r="B347" s="83"/>
      <c r="C347" s="85"/>
      <c r="D347" s="85"/>
      <c r="E347" s="85"/>
      <c r="F347" s="85"/>
      <c r="G347" s="85"/>
      <c r="H347" s="85"/>
      <c r="I347" s="85"/>
      <c r="J347" s="85"/>
      <c r="K347" s="85"/>
      <c r="L347" s="85"/>
      <c r="M347" s="85"/>
      <c r="N347" s="85"/>
      <c r="O347" s="85"/>
      <c r="P347" s="85"/>
      <c r="Q347" s="85"/>
      <c r="R347" s="85"/>
    </row>
    <row r="348" spans="1:18" ht="14.15" customHeight="1" x14ac:dyDescent="0.25">
      <c r="A348" s="50"/>
      <c r="B348" s="50"/>
      <c r="C348" s="85"/>
      <c r="D348" s="85"/>
      <c r="E348" s="85"/>
      <c r="F348" s="85"/>
      <c r="G348" s="85"/>
      <c r="H348" s="85"/>
      <c r="I348" s="85"/>
      <c r="J348" s="85"/>
      <c r="K348" s="85"/>
      <c r="L348" s="85"/>
      <c r="M348" s="85"/>
      <c r="N348" s="85"/>
      <c r="O348" s="85"/>
      <c r="P348" s="85"/>
      <c r="Q348" s="85"/>
      <c r="R348" s="85"/>
    </row>
    <row r="349" spans="1:18" ht="14.15" customHeight="1" x14ac:dyDescent="0.25">
      <c r="A349" s="50"/>
      <c r="B349" s="50"/>
      <c r="C349" s="85"/>
      <c r="D349" s="85"/>
      <c r="E349" s="85"/>
      <c r="F349" s="85"/>
      <c r="G349" s="85"/>
      <c r="H349" s="85"/>
      <c r="I349" s="85"/>
      <c r="J349" s="85"/>
      <c r="K349" s="85"/>
      <c r="L349" s="85"/>
      <c r="M349" s="85"/>
      <c r="N349" s="85"/>
      <c r="O349" s="85"/>
      <c r="P349" s="85"/>
      <c r="Q349" s="85"/>
      <c r="R349" s="85"/>
    </row>
    <row r="350" spans="1:18" ht="14.15" customHeight="1" x14ac:dyDescent="0.25">
      <c r="A350" s="50"/>
      <c r="B350" s="50"/>
      <c r="C350" s="85"/>
      <c r="D350" s="85"/>
      <c r="E350" s="85"/>
      <c r="F350" s="85"/>
      <c r="G350" s="85"/>
      <c r="H350" s="85"/>
      <c r="I350" s="85"/>
      <c r="J350" s="85"/>
      <c r="K350" s="85"/>
      <c r="L350" s="85"/>
      <c r="M350" s="85"/>
      <c r="N350" s="85"/>
      <c r="O350" s="85"/>
      <c r="P350" s="85"/>
      <c r="Q350" s="85"/>
      <c r="R350" s="85"/>
    </row>
    <row r="351" spans="1:18" ht="20.149999999999999" customHeight="1" x14ac:dyDescent="0.25">
      <c r="A351" s="133" t="s">
        <v>246</v>
      </c>
      <c r="B351" s="134"/>
      <c r="C351" s="134"/>
      <c r="D351" s="134"/>
      <c r="E351" s="134"/>
      <c r="F351" s="134"/>
      <c r="G351" s="134"/>
      <c r="H351" s="134"/>
      <c r="I351" s="134"/>
      <c r="J351" s="134"/>
      <c r="K351" s="134"/>
      <c r="L351" s="134"/>
      <c r="M351" s="134"/>
      <c r="N351" s="134"/>
      <c r="O351" s="134"/>
      <c r="P351" s="134"/>
      <c r="Q351" s="134"/>
      <c r="R351" s="135"/>
    </row>
    <row r="352" spans="1:18" ht="15" customHeight="1" x14ac:dyDescent="0.25">
      <c r="A352" s="233" t="s">
        <v>147</v>
      </c>
      <c r="B352" s="231" t="s">
        <v>380</v>
      </c>
      <c r="C352" s="231"/>
      <c r="D352" s="231"/>
      <c r="E352" s="231"/>
      <c r="F352" s="231"/>
      <c r="G352" s="231"/>
      <c r="H352" s="231"/>
      <c r="I352" s="231"/>
      <c r="J352" s="231"/>
      <c r="K352" s="231"/>
      <c r="L352" s="231"/>
      <c r="M352" s="231"/>
      <c r="N352" s="231"/>
      <c r="O352" s="231"/>
      <c r="P352" s="231"/>
      <c r="Q352" s="231"/>
      <c r="R352" s="232"/>
    </row>
    <row r="353" spans="1:18" ht="15" customHeight="1" x14ac:dyDescent="0.25">
      <c r="A353" s="202"/>
      <c r="B353" s="219"/>
      <c r="C353" s="219"/>
      <c r="D353" s="219"/>
      <c r="E353" s="219"/>
      <c r="F353" s="219"/>
      <c r="G353" s="219"/>
      <c r="H353" s="219"/>
      <c r="I353" s="219"/>
      <c r="J353" s="219"/>
      <c r="K353" s="219"/>
      <c r="L353" s="219"/>
      <c r="M353" s="219"/>
      <c r="N353" s="219"/>
      <c r="O353" s="219"/>
      <c r="P353" s="219"/>
      <c r="Q353" s="219"/>
      <c r="R353" s="220"/>
    </row>
    <row r="354" spans="1:18" ht="15" customHeight="1" x14ac:dyDescent="0.25">
      <c r="A354" s="202"/>
      <c r="B354" s="219"/>
      <c r="C354" s="219"/>
      <c r="D354" s="219"/>
      <c r="E354" s="219"/>
      <c r="F354" s="219"/>
      <c r="G354" s="219"/>
      <c r="H354" s="219"/>
      <c r="I354" s="219"/>
      <c r="J354" s="219"/>
      <c r="K354" s="219"/>
      <c r="L354" s="219"/>
      <c r="M354" s="219"/>
      <c r="N354" s="219"/>
      <c r="O354" s="219"/>
      <c r="P354" s="219"/>
      <c r="Q354" s="219"/>
      <c r="R354" s="220"/>
    </row>
    <row r="355" spans="1:18" ht="15" customHeight="1" x14ac:dyDescent="0.25">
      <c r="A355" s="202"/>
      <c r="B355" s="219"/>
      <c r="C355" s="219"/>
      <c r="D355" s="219"/>
      <c r="E355" s="219"/>
      <c r="F355" s="219"/>
      <c r="G355" s="219"/>
      <c r="H355" s="219"/>
      <c r="I355" s="219"/>
      <c r="J355" s="219"/>
      <c r="K355" s="219"/>
      <c r="L355" s="219"/>
      <c r="M355" s="219"/>
      <c r="N355" s="219"/>
      <c r="O355" s="219"/>
      <c r="P355" s="219"/>
      <c r="Q355" s="219"/>
      <c r="R355" s="220"/>
    </row>
    <row r="356" spans="1:18" ht="15" customHeight="1" x14ac:dyDescent="0.25">
      <c r="A356" s="202" t="s">
        <v>148</v>
      </c>
      <c r="B356" s="219" t="s">
        <v>381</v>
      </c>
      <c r="C356" s="219"/>
      <c r="D356" s="219"/>
      <c r="E356" s="219"/>
      <c r="F356" s="219"/>
      <c r="G356" s="219"/>
      <c r="H356" s="219"/>
      <c r="I356" s="219"/>
      <c r="J356" s="219"/>
      <c r="K356" s="219"/>
      <c r="L356" s="219"/>
      <c r="M356" s="219"/>
      <c r="N356" s="219"/>
      <c r="O356" s="219"/>
      <c r="P356" s="219"/>
      <c r="Q356" s="219"/>
      <c r="R356" s="220"/>
    </row>
    <row r="357" spans="1:18" ht="15" customHeight="1" x14ac:dyDescent="0.25">
      <c r="A357" s="202"/>
      <c r="B357" s="219"/>
      <c r="C357" s="219"/>
      <c r="D357" s="219"/>
      <c r="E357" s="219"/>
      <c r="F357" s="219"/>
      <c r="G357" s="219"/>
      <c r="H357" s="219"/>
      <c r="I357" s="219"/>
      <c r="J357" s="219"/>
      <c r="K357" s="219"/>
      <c r="L357" s="219"/>
      <c r="M357" s="219"/>
      <c r="N357" s="219"/>
      <c r="O357" s="219"/>
      <c r="P357" s="219"/>
      <c r="Q357" s="219"/>
      <c r="R357" s="220"/>
    </row>
    <row r="358" spans="1:18" ht="15" customHeight="1" x14ac:dyDescent="0.25">
      <c r="A358" s="202"/>
      <c r="B358" s="219"/>
      <c r="C358" s="219"/>
      <c r="D358" s="219"/>
      <c r="E358" s="219"/>
      <c r="F358" s="219"/>
      <c r="G358" s="219"/>
      <c r="H358" s="219"/>
      <c r="I358" s="219"/>
      <c r="J358" s="219"/>
      <c r="K358" s="219"/>
      <c r="L358" s="219"/>
      <c r="M358" s="219"/>
      <c r="N358" s="219"/>
      <c r="O358" s="219"/>
      <c r="P358" s="219"/>
      <c r="Q358" s="219"/>
      <c r="R358" s="220"/>
    </row>
    <row r="359" spans="1:18" ht="15" customHeight="1" x14ac:dyDescent="0.25">
      <c r="A359" s="202"/>
      <c r="B359" s="219"/>
      <c r="C359" s="219"/>
      <c r="D359" s="219"/>
      <c r="E359" s="219"/>
      <c r="F359" s="219"/>
      <c r="G359" s="219"/>
      <c r="H359" s="219"/>
      <c r="I359" s="219"/>
      <c r="J359" s="219"/>
      <c r="K359" s="219"/>
      <c r="L359" s="219"/>
      <c r="M359" s="219"/>
      <c r="N359" s="219"/>
      <c r="O359" s="219"/>
      <c r="P359" s="219"/>
      <c r="Q359" s="219"/>
      <c r="R359" s="220"/>
    </row>
    <row r="360" spans="1:18" ht="15" customHeight="1" x14ac:dyDescent="0.25">
      <c r="A360" s="202" t="s">
        <v>149</v>
      </c>
      <c r="B360" s="219"/>
      <c r="C360" s="219"/>
      <c r="D360" s="219"/>
      <c r="E360" s="219"/>
      <c r="F360" s="219"/>
      <c r="G360" s="219"/>
      <c r="H360" s="219"/>
      <c r="I360" s="219"/>
      <c r="J360" s="219"/>
      <c r="K360" s="219"/>
      <c r="L360" s="219"/>
      <c r="M360" s="219"/>
      <c r="N360" s="219"/>
      <c r="O360" s="219"/>
      <c r="P360" s="219"/>
      <c r="Q360" s="219"/>
      <c r="R360" s="220"/>
    </row>
    <row r="361" spans="1:18" ht="15" customHeight="1" x14ac:dyDescent="0.25">
      <c r="A361" s="202"/>
      <c r="B361" s="219"/>
      <c r="C361" s="219"/>
      <c r="D361" s="219"/>
      <c r="E361" s="219"/>
      <c r="F361" s="219"/>
      <c r="G361" s="219"/>
      <c r="H361" s="219"/>
      <c r="I361" s="219"/>
      <c r="J361" s="219"/>
      <c r="K361" s="219"/>
      <c r="L361" s="219"/>
      <c r="M361" s="219"/>
      <c r="N361" s="219"/>
      <c r="O361" s="219"/>
      <c r="P361" s="219"/>
      <c r="Q361" s="219"/>
      <c r="R361" s="220"/>
    </row>
    <row r="362" spans="1:18" ht="15" customHeight="1" x14ac:dyDescent="0.25">
      <c r="A362" s="202"/>
      <c r="B362" s="219"/>
      <c r="C362" s="219"/>
      <c r="D362" s="219"/>
      <c r="E362" s="219"/>
      <c r="F362" s="219"/>
      <c r="G362" s="219"/>
      <c r="H362" s="219"/>
      <c r="I362" s="219"/>
      <c r="J362" s="219"/>
      <c r="K362" s="219"/>
      <c r="L362" s="219"/>
      <c r="M362" s="219"/>
      <c r="N362" s="219"/>
      <c r="O362" s="219"/>
      <c r="P362" s="219"/>
      <c r="Q362" s="219"/>
      <c r="R362" s="220"/>
    </row>
    <row r="363" spans="1:18" ht="15" customHeight="1" x14ac:dyDescent="0.25">
      <c r="A363" s="202"/>
      <c r="B363" s="219"/>
      <c r="C363" s="219"/>
      <c r="D363" s="219"/>
      <c r="E363" s="219"/>
      <c r="F363" s="219"/>
      <c r="G363" s="219"/>
      <c r="H363" s="219"/>
      <c r="I363" s="219"/>
      <c r="J363" s="219"/>
      <c r="K363" s="219"/>
      <c r="L363" s="219"/>
      <c r="M363" s="219"/>
      <c r="N363" s="219"/>
      <c r="O363" s="219"/>
      <c r="P363" s="219"/>
      <c r="Q363" s="219"/>
      <c r="R363" s="220"/>
    </row>
    <row r="364" spans="1:18" ht="15" customHeight="1" x14ac:dyDescent="0.25">
      <c r="A364" s="202" t="s">
        <v>150</v>
      </c>
      <c r="B364" s="219"/>
      <c r="C364" s="219"/>
      <c r="D364" s="219"/>
      <c r="E364" s="219"/>
      <c r="F364" s="219"/>
      <c r="G364" s="219"/>
      <c r="H364" s="219"/>
      <c r="I364" s="219"/>
      <c r="J364" s="219"/>
      <c r="K364" s="219"/>
      <c r="L364" s="219"/>
      <c r="M364" s="219"/>
      <c r="N364" s="219"/>
      <c r="O364" s="219"/>
      <c r="P364" s="219"/>
      <c r="Q364" s="219"/>
      <c r="R364" s="220"/>
    </row>
    <row r="365" spans="1:18" ht="15" customHeight="1" x14ac:dyDescent="0.25">
      <c r="A365" s="202"/>
      <c r="B365" s="219"/>
      <c r="C365" s="219"/>
      <c r="D365" s="219"/>
      <c r="E365" s="219"/>
      <c r="F365" s="219"/>
      <c r="G365" s="219"/>
      <c r="H365" s="219"/>
      <c r="I365" s="219"/>
      <c r="J365" s="219"/>
      <c r="K365" s="219"/>
      <c r="L365" s="219"/>
      <c r="M365" s="219"/>
      <c r="N365" s="219"/>
      <c r="O365" s="219"/>
      <c r="P365" s="219"/>
      <c r="Q365" s="219"/>
      <c r="R365" s="220"/>
    </row>
    <row r="366" spans="1:18" ht="15" customHeight="1" x14ac:dyDescent="0.25">
      <c r="A366" s="202"/>
      <c r="B366" s="219"/>
      <c r="C366" s="219"/>
      <c r="D366" s="219"/>
      <c r="E366" s="219"/>
      <c r="F366" s="219"/>
      <c r="G366" s="219"/>
      <c r="H366" s="219"/>
      <c r="I366" s="219"/>
      <c r="J366" s="219"/>
      <c r="K366" s="219"/>
      <c r="L366" s="219"/>
      <c r="M366" s="219"/>
      <c r="N366" s="219"/>
      <c r="O366" s="219"/>
      <c r="P366" s="219"/>
      <c r="Q366" s="219"/>
      <c r="R366" s="220"/>
    </row>
    <row r="367" spans="1:18" ht="15" customHeight="1" x14ac:dyDescent="0.25">
      <c r="A367" s="218"/>
      <c r="B367" s="221"/>
      <c r="C367" s="221"/>
      <c r="D367" s="221"/>
      <c r="E367" s="221"/>
      <c r="F367" s="221"/>
      <c r="G367" s="221"/>
      <c r="H367" s="221"/>
      <c r="I367" s="221"/>
      <c r="J367" s="221"/>
      <c r="K367" s="221"/>
      <c r="L367" s="221"/>
      <c r="M367" s="221"/>
      <c r="N367" s="221"/>
      <c r="O367" s="221"/>
      <c r="P367" s="221"/>
      <c r="Q367" s="221"/>
      <c r="R367" s="222"/>
    </row>
    <row r="368" spans="1:18" ht="20.149999999999999" customHeight="1" x14ac:dyDescent="0.25">
      <c r="A368" s="50"/>
      <c r="B368" s="50"/>
      <c r="C368" s="50"/>
      <c r="D368" s="50"/>
      <c r="E368" s="50"/>
      <c r="F368" s="50"/>
      <c r="G368" s="50"/>
      <c r="H368" s="50"/>
      <c r="I368" s="50"/>
      <c r="J368" s="50"/>
      <c r="K368" s="50"/>
      <c r="L368" s="50"/>
      <c r="M368" s="50"/>
      <c r="N368" s="50"/>
      <c r="O368" s="50"/>
      <c r="P368" s="50"/>
      <c r="Q368" s="50"/>
      <c r="R368" s="50"/>
    </row>
    <row r="369" spans="1:18" ht="20.149999999999999" customHeight="1" x14ac:dyDescent="0.25">
      <c r="A369" s="50"/>
      <c r="B369" s="50"/>
      <c r="C369" s="50"/>
      <c r="D369" s="50"/>
      <c r="E369" s="50"/>
      <c r="F369" s="50"/>
      <c r="G369" s="50"/>
      <c r="H369" s="50"/>
      <c r="I369" s="50"/>
      <c r="J369" s="50"/>
      <c r="K369" s="50"/>
      <c r="L369" s="50"/>
      <c r="M369" s="50"/>
      <c r="N369" s="50"/>
      <c r="O369" s="50"/>
      <c r="P369" s="50"/>
      <c r="Q369" s="50"/>
      <c r="R369" s="50"/>
    </row>
    <row r="370" spans="1:18" ht="20.149999999999999" customHeight="1" x14ac:dyDescent="0.25">
      <c r="A370" s="50"/>
      <c r="B370" s="50"/>
      <c r="C370" s="50"/>
      <c r="D370" s="50"/>
      <c r="E370" s="50"/>
      <c r="F370" s="50"/>
      <c r="G370" s="50"/>
      <c r="H370" s="50"/>
      <c r="I370" s="50"/>
      <c r="J370" s="50"/>
      <c r="K370" s="50"/>
      <c r="L370" s="50"/>
      <c r="M370" s="50"/>
      <c r="N370" s="50"/>
      <c r="O370" s="50"/>
      <c r="P370" s="50"/>
      <c r="Q370" s="50"/>
      <c r="R370" s="50"/>
    </row>
    <row r="371" spans="1:18" ht="20.149999999999999" customHeight="1" x14ac:dyDescent="0.25">
      <c r="A371" s="50"/>
      <c r="B371" s="50"/>
      <c r="C371" s="50"/>
      <c r="D371" s="50"/>
      <c r="E371" s="50"/>
      <c r="F371" s="50"/>
      <c r="G371" s="50"/>
      <c r="H371" s="50"/>
      <c r="I371" s="50"/>
      <c r="J371" s="50"/>
      <c r="K371" s="50"/>
      <c r="L371" s="50"/>
      <c r="M371" s="50"/>
      <c r="N371" s="50"/>
      <c r="O371" s="50"/>
      <c r="P371" s="50"/>
      <c r="Q371" s="50"/>
      <c r="R371" s="50"/>
    </row>
    <row r="372" spans="1:18" ht="20.149999999999999" customHeight="1" x14ac:dyDescent="0.25">
      <c r="A372" s="50"/>
      <c r="B372" s="50"/>
      <c r="C372" s="50"/>
      <c r="D372" s="50"/>
      <c r="E372" s="50"/>
      <c r="F372" s="50"/>
      <c r="G372" s="50"/>
      <c r="H372" s="50"/>
      <c r="I372" s="50"/>
      <c r="J372" s="50"/>
      <c r="K372" s="50"/>
      <c r="L372" s="50"/>
      <c r="M372" s="50"/>
      <c r="N372" s="50"/>
      <c r="O372" s="50"/>
      <c r="P372" s="50"/>
      <c r="Q372" s="50"/>
      <c r="R372" s="50"/>
    </row>
    <row r="373" spans="1:18" ht="20.149999999999999" customHeight="1" x14ac:dyDescent="0.25">
      <c r="A373" s="50"/>
      <c r="B373" s="50"/>
      <c r="C373" s="50"/>
      <c r="D373" s="50"/>
      <c r="E373" s="50"/>
      <c r="F373" s="50"/>
      <c r="G373" s="50"/>
      <c r="H373" s="50"/>
      <c r="I373" s="50"/>
      <c r="J373" s="50"/>
      <c r="K373" s="50"/>
      <c r="L373" s="50"/>
      <c r="M373" s="50"/>
      <c r="N373" s="50"/>
      <c r="O373" s="50"/>
      <c r="P373" s="50"/>
      <c r="Q373" s="50"/>
      <c r="R373" s="50"/>
    </row>
    <row r="374" spans="1:18" ht="20.149999999999999" customHeight="1" x14ac:dyDescent="0.25">
      <c r="A374" s="50"/>
      <c r="B374" s="50"/>
      <c r="C374" s="50"/>
      <c r="D374" s="50"/>
      <c r="E374" s="50"/>
      <c r="F374" s="50"/>
      <c r="G374" s="50"/>
      <c r="H374" s="50"/>
      <c r="I374" s="50"/>
      <c r="J374" s="50"/>
      <c r="K374" s="50"/>
      <c r="L374" s="50"/>
      <c r="M374" s="50"/>
      <c r="N374" s="50"/>
      <c r="O374" s="50"/>
      <c r="P374" s="50"/>
      <c r="Q374" s="50"/>
      <c r="R374" s="50"/>
    </row>
    <row r="375" spans="1:18" ht="20.149999999999999" customHeight="1" x14ac:dyDescent="0.25">
      <c r="A375" s="50"/>
      <c r="B375" s="50"/>
      <c r="C375" s="50"/>
      <c r="D375" s="50"/>
      <c r="E375" s="50"/>
      <c r="F375" s="50"/>
      <c r="G375" s="50"/>
      <c r="H375" s="50"/>
      <c r="I375" s="50"/>
      <c r="J375" s="50"/>
      <c r="K375" s="50"/>
      <c r="L375" s="50"/>
      <c r="M375" s="50"/>
      <c r="N375" s="50"/>
      <c r="O375" s="50"/>
      <c r="P375" s="50"/>
      <c r="Q375" s="50"/>
      <c r="R375" s="50"/>
    </row>
    <row r="376" spans="1:18" ht="20.149999999999999" customHeight="1" x14ac:dyDescent="0.25">
      <c r="A376" s="50"/>
      <c r="B376" s="50"/>
      <c r="C376" s="50"/>
      <c r="D376" s="50"/>
      <c r="E376" s="50"/>
      <c r="F376" s="50"/>
      <c r="G376" s="50"/>
      <c r="H376" s="50"/>
      <c r="I376" s="50"/>
      <c r="J376" s="50"/>
      <c r="K376" s="50"/>
      <c r="L376" s="50"/>
      <c r="M376" s="50"/>
      <c r="N376" s="50"/>
      <c r="O376" s="50"/>
      <c r="P376" s="50"/>
      <c r="Q376" s="50"/>
      <c r="R376" s="50"/>
    </row>
    <row r="377" spans="1:18" ht="20.149999999999999" customHeight="1" x14ac:dyDescent="0.25">
      <c r="A377" s="50"/>
      <c r="B377" s="50"/>
      <c r="C377" s="50"/>
      <c r="D377" s="50"/>
      <c r="E377" s="50"/>
      <c r="F377" s="50"/>
      <c r="G377" s="50"/>
      <c r="H377" s="50"/>
      <c r="I377" s="50"/>
      <c r="J377" s="50"/>
      <c r="K377" s="50"/>
      <c r="L377" s="50"/>
      <c r="M377" s="50"/>
      <c r="N377" s="50"/>
      <c r="O377" s="50"/>
      <c r="P377" s="50"/>
      <c r="Q377" s="50"/>
      <c r="R377" s="50"/>
    </row>
    <row r="378" spans="1:18" ht="20.149999999999999" customHeight="1" x14ac:dyDescent="0.25">
      <c r="A378" s="50"/>
      <c r="B378" s="50"/>
      <c r="C378" s="50"/>
      <c r="D378" s="50"/>
      <c r="E378" s="50"/>
      <c r="F378" s="50"/>
      <c r="G378" s="50"/>
      <c r="H378" s="50"/>
      <c r="I378" s="50"/>
      <c r="J378" s="50"/>
      <c r="K378" s="50"/>
      <c r="L378" s="50"/>
      <c r="M378" s="50"/>
      <c r="N378" s="50"/>
      <c r="O378" s="50"/>
      <c r="P378" s="50"/>
      <c r="Q378" s="50"/>
      <c r="R378" s="50"/>
    </row>
    <row r="379" spans="1:18" ht="20.149999999999999" customHeight="1" x14ac:dyDescent="0.25">
      <c r="A379" s="50"/>
      <c r="B379" s="50"/>
      <c r="C379" s="50"/>
      <c r="D379" s="50"/>
      <c r="E379" s="50"/>
      <c r="F379" s="50"/>
      <c r="G379" s="50"/>
      <c r="H379" s="50"/>
      <c r="I379" s="50"/>
      <c r="J379" s="50"/>
      <c r="K379" s="50"/>
      <c r="L379" s="50"/>
      <c r="M379" s="50"/>
      <c r="N379" s="50"/>
      <c r="O379" s="50"/>
      <c r="P379" s="50"/>
      <c r="Q379" s="50"/>
      <c r="R379" s="50"/>
    </row>
    <row r="380" spans="1:18" ht="20.149999999999999" customHeight="1" x14ac:dyDescent="0.25">
      <c r="A380" s="50"/>
      <c r="B380" s="50"/>
      <c r="C380" s="50"/>
      <c r="D380" s="50"/>
      <c r="E380" s="50"/>
      <c r="F380" s="50"/>
      <c r="G380" s="50"/>
      <c r="H380" s="50"/>
      <c r="I380" s="50"/>
      <c r="J380" s="50"/>
      <c r="K380" s="50"/>
      <c r="L380" s="50"/>
      <c r="M380" s="50"/>
      <c r="N380" s="50"/>
      <c r="O380" s="50"/>
      <c r="P380" s="50"/>
      <c r="Q380" s="50"/>
      <c r="R380" s="50"/>
    </row>
    <row r="381" spans="1:18" ht="20.149999999999999" customHeight="1" x14ac:dyDescent="0.25">
      <c r="A381" s="50"/>
      <c r="B381" s="50"/>
      <c r="C381" s="50"/>
      <c r="D381" s="50"/>
      <c r="E381" s="50"/>
      <c r="F381" s="50"/>
      <c r="G381" s="50"/>
      <c r="H381" s="50"/>
      <c r="I381" s="50"/>
      <c r="J381" s="50"/>
      <c r="K381" s="50"/>
      <c r="L381" s="50"/>
      <c r="M381" s="50"/>
      <c r="N381" s="50"/>
      <c r="O381" s="50"/>
      <c r="P381" s="50"/>
      <c r="Q381" s="50"/>
      <c r="R381" s="50"/>
    </row>
    <row r="382" spans="1:18" ht="20.149999999999999" customHeight="1" x14ac:dyDescent="0.25">
      <c r="A382" s="50"/>
      <c r="B382" s="50"/>
      <c r="C382" s="50"/>
      <c r="D382" s="50"/>
      <c r="E382" s="50"/>
      <c r="F382" s="50"/>
      <c r="G382" s="50"/>
      <c r="H382" s="50"/>
      <c r="I382" s="50"/>
      <c r="J382" s="50"/>
      <c r="K382" s="50"/>
      <c r="L382" s="50"/>
      <c r="M382" s="50"/>
      <c r="N382" s="50"/>
      <c r="O382" s="50"/>
      <c r="P382" s="50"/>
      <c r="Q382" s="50"/>
      <c r="R382" s="50"/>
    </row>
    <row r="383" spans="1:18" ht="20.149999999999999" customHeight="1" x14ac:dyDescent="0.25">
      <c r="A383" s="50"/>
      <c r="B383" s="50"/>
      <c r="C383" s="50"/>
      <c r="D383" s="50"/>
      <c r="E383" s="50"/>
      <c r="F383" s="50"/>
      <c r="G383" s="50"/>
      <c r="H383" s="50"/>
      <c r="I383" s="50"/>
      <c r="J383" s="50"/>
      <c r="K383" s="50"/>
      <c r="L383" s="50"/>
      <c r="M383" s="50"/>
      <c r="N383" s="50"/>
      <c r="O383" s="50"/>
      <c r="P383" s="50"/>
      <c r="Q383" s="50"/>
      <c r="R383" s="50"/>
    </row>
    <row r="384" spans="1:18" ht="20.149999999999999" customHeight="1" x14ac:dyDescent="0.25">
      <c r="A384" s="50"/>
      <c r="B384" s="50"/>
      <c r="C384" s="50"/>
      <c r="D384" s="50"/>
      <c r="E384" s="50"/>
      <c r="F384" s="50"/>
      <c r="G384" s="50"/>
      <c r="H384" s="50"/>
      <c r="I384" s="50"/>
      <c r="J384" s="50"/>
      <c r="K384" s="50"/>
      <c r="L384" s="50"/>
      <c r="M384" s="50"/>
      <c r="N384" s="50"/>
      <c r="O384" s="50"/>
      <c r="P384" s="50"/>
      <c r="Q384" s="50"/>
      <c r="R384" s="50"/>
    </row>
    <row r="385" spans="1:18" ht="20.149999999999999" customHeight="1" x14ac:dyDescent="0.25">
      <c r="A385" s="50"/>
      <c r="B385" s="50"/>
      <c r="C385" s="50"/>
      <c r="D385" s="50"/>
      <c r="E385" s="50"/>
      <c r="F385" s="50"/>
      <c r="G385" s="50"/>
      <c r="H385" s="50"/>
      <c r="I385" s="50"/>
      <c r="J385" s="50"/>
      <c r="K385" s="50"/>
      <c r="L385" s="50"/>
      <c r="M385" s="50"/>
      <c r="N385" s="50"/>
      <c r="O385" s="50"/>
      <c r="P385" s="50"/>
      <c r="Q385" s="50"/>
      <c r="R385" s="50"/>
    </row>
    <row r="386" spans="1:18" ht="20.149999999999999" customHeight="1" x14ac:dyDescent="0.25">
      <c r="A386" s="50"/>
      <c r="B386" s="50"/>
      <c r="C386" s="50"/>
      <c r="D386" s="50"/>
      <c r="E386" s="50"/>
      <c r="F386" s="50"/>
      <c r="G386" s="50"/>
      <c r="H386" s="50"/>
      <c r="I386" s="50"/>
      <c r="J386" s="50"/>
      <c r="K386" s="50"/>
      <c r="L386" s="50"/>
      <c r="M386" s="50"/>
      <c r="N386" s="50"/>
      <c r="O386" s="50"/>
      <c r="P386" s="50"/>
      <c r="Q386" s="50"/>
      <c r="R386" s="50"/>
    </row>
    <row r="387" spans="1:18" ht="20.149999999999999" customHeight="1" x14ac:dyDescent="0.25">
      <c r="A387" s="50"/>
      <c r="B387" s="50"/>
      <c r="C387" s="50"/>
      <c r="D387" s="50"/>
      <c r="E387" s="50"/>
      <c r="F387" s="50"/>
      <c r="G387" s="50"/>
      <c r="H387" s="50"/>
      <c r="I387" s="50"/>
      <c r="J387" s="50"/>
      <c r="K387" s="50"/>
      <c r="L387" s="50"/>
      <c r="M387" s="50"/>
      <c r="N387" s="50"/>
      <c r="O387" s="50"/>
      <c r="P387" s="50"/>
      <c r="Q387" s="50"/>
      <c r="R387" s="50"/>
    </row>
    <row r="388" spans="1:18" ht="20.149999999999999" customHeight="1" x14ac:dyDescent="0.25">
      <c r="A388" s="50"/>
      <c r="B388" s="50"/>
      <c r="C388" s="50"/>
      <c r="D388" s="50"/>
      <c r="E388" s="50"/>
      <c r="F388" s="50"/>
      <c r="G388" s="50"/>
      <c r="H388" s="50"/>
      <c r="I388" s="50"/>
      <c r="J388" s="50"/>
      <c r="K388" s="50"/>
      <c r="L388" s="50"/>
      <c r="M388" s="50"/>
      <c r="N388" s="50"/>
      <c r="O388" s="50"/>
      <c r="P388" s="50"/>
      <c r="Q388" s="50"/>
      <c r="R388" s="50"/>
    </row>
    <row r="389" spans="1:18" ht="20.149999999999999" customHeight="1" x14ac:dyDescent="0.25">
      <c r="A389" s="50"/>
      <c r="B389" s="50"/>
      <c r="C389" s="50"/>
      <c r="D389" s="50"/>
      <c r="E389" s="50"/>
      <c r="F389" s="50"/>
      <c r="G389" s="50"/>
      <c r="H389" s="50"/>
      <c r="I389" s="50"/>
      <c r="J389" s="50"/>
      <c r="K389" s="50"/>
      <c r="L389" s="50"/>
      <c r="M389" s="50"/>
      <c r="N389" s="50"/>
      <c r="O389" s="50"/>
      <c r="P389" s="50"/>
      <c r="Q389" s="50"/>
      <c r="R389" s="50"/>
    </row>
    <row r="390" spans="1:18" ht="20.149999999999999" customHeight="1" x14ac:dyDescent="0.25">
      <c r="A390" s="50"/>
      <c r="B390" s="50"/>
      <c r="C390" s="50"/>
      <c r="D390" s="50"/>
      <c r="E390" s="50"/>
      <c r="F390" s="50"/>
      <c r="G390" s="50"/>
      <c r="H390" s="50"/>
      <c r="I390" s="50"/>
      <c r="J390" s="50"/>
      <c r="K390" s="50"/>
      <c r="L390" s="50"/>
      <c r="M390" s="50"/>
      <c r="N390" s="50"/>
      <c r="O390" s="50"/>
      <c r="P390" s="50"/>
      <c r="Q390" s="50"/>
      <c r="R390" s="50"/>
    </row>
    <row r="391" spans="1:18" ht="20.149999999999999" customHeight="1" x14ac:dyDescent="0.25">
      <c r="A391" s="50"/>
      <c r="B391" s="50"/>
      <c r="C391" s="50"/>
      <c r="D391" s="50"/>
      <c r="E391" s="50"/>
      <c r="F391" s="50"/>
      <c r="G391" s="50"/>
      <c r="H391" s="50"/>
      <c r="I391" s="50"/>
      <c r="J391" s="50"/>
      <c r="K391" s="50"/>
      <c r="L391" s="50"/>
      <c r="M391" s="50"/>
      <c r="N391" s="50"/>
      <c r="O391" s="50"/>
      <c r="P391" s="50"/>
      <c r="Q391" s="50"/>
      <c r="R391" s="50"/>
    </row>
    <row r="392" spans="1:18" ht="20.149999999999999" customHeight="1" x14ac:dyDescent="0.25">
      <c r="A392" s="50"/>
      <c r="B392" s="50"/>
      <c r="C392" s="50"/>
      <c r="D392" s="50"/>
      <c r="E392" s="50"/>
      <c r="F392" s="50"/>
      <c r="G392" s="50"/>
      <c r="H392" s="50"/>
      <c r="I392" s="50"/>
      <c r="J392" s="50"/>
      <c r="K392" s="50"/>
      <c r="L392" s="50"/>
      <c r="M392" s="50"/>
      <c r="N392" s="50"/>
      <c r="O392" s="50"/>
      <c r="P392" s="50"/>
      <c r="Q392" s="50"/>
      <c r="R392" s="50"/>
    </row>
    <row r="393" spans="1:18" ht="20.149999999999999" customHeight="1" x14ac:dyDescent="0.25">
      <c r="A393" s="50"/>
      <c r="B393" s="50"/>
      <c r="C393" s="50"/>
      <c r="D393" s="50"/>
      <c r="E393" s="50"/>
      <c r="F393" s="50"/>
      <c r="G393" s="50"/>
      <c r="H393" s="50"/>
      <c r="I393" s="50"/>
      <c r="J393" s="50"/>
      <c r="K393" s="50"/>
      <c r="L393" s="50"/>
      <c r="M393" s="50"/>
      <c r="N393" s="50"/>
      <c r="O393" s="50"/>
      <c r="P393" s="50"/>
      <c r="Q393" s="50"/>
      <c r="R393" s="50"/>
    </row>
    <row r="394" spans="1:18" ht="20.149999999999999" customHeight="1" x14ac:dyDescent="0.25">
      <c r="A394" s="50"/>
      <c r="B394" s="50"/>
      <c r="C394" s="50"/>
      <c r="D394" s="50"/>
      <c r="E394" s="50"/>
      <c r="F394" s="50"/>
      <c r="G394" s="50"/>
      <c r="H394" s="50"/>
      <c r="I394" s="50"/>
      <c r="J394" s="50"/>
      <c r="K394" s="50"/>
      <c r="L394" s="50"/>
      <c r="M394" s="50"/>
      <c r="N394" s="50"/>
      <c r="O394" s="50"/>
      <c r="P394" s="50"/>
      <c r="Q394" s="50"/>
      <c r="R394" s="50"/>
    </row>
    <row r="395" spans="1:18" ht="20.149999999999999" customHeight="1" x14ac:dyDescent="0.25">
      <c r="A395" s="50"/>
      <c r="B395" s="50"/>
      <c r="C395" s="50"/>
      <c r="D395" s="50"/>
      <c r="E395" s="50"/>
      <c r="F395" s="50"/>
      <c r="G395" s="50"/>
      <c r="H395" s="50"/>
      <c r="I395" s="50"/>
      <c r="J395" s="50"/>
      <c r="K395" s="50"/>
      <c r="L395" s="50"/>
      <c r="M395" s="50"/>
      <c r="N395" s="50"/>
      <c r="O395" s="50"/>
      <c r="P395" s="50"/>
      <c r="Q395" s="50"/>
      <c r="R395" s="50"/>
    </row>
    <row r="396" spans="1:18" ht="20.149999999999999" customHeight="1" x14ac:dyDescent="0.25">
      <c r="A396" s="50"/>
      <c r="B396" s="50"/>
      <c r="C396" s="50"/>
      <c r="D396" s="50"/>
      <c r="E396" s="50"/>
      <c r="F396" s="50"/>
      <c r="G396" s="50"/>
      <c r="H396" s="50"/>
      <c r="I396" s="50"/>
      <c r="J396" s="50"/>
      <c r="K396" s="50"/>
      <c r="L396" s="50"/>
      <c r="M396" s="50"/>
      <c r="N396" s="50"/>
      <c r="O396" s="50"/>
      <c r="P396" s="50"/>
      <c r="Q396" s="50"/>
      <c r="R396" s="50"/>
    </row>
    <row r="397" spans="1:18" ht="20.149999999999999" customHeight="1" x14ac:dyDescent="0.25">
      <c r="A397" s="50"/>
      <c r="B397" s="50"/>
      <c r="C397" s="50"/>
      <c r="D397" s="50"/>
      <c r="E397" s="50"/>
      <c r="F397" s="50"/>
      <c r="G397" s="50"/>
      <c r="H397" s="50"/>
      <c r="I397" s="50"/>
      <c r="J397" s="50"/>
      <c r="K397" s="50"/>
      <c r="L397" s="50"/>
      <c r="M397" s="50"/>
      <c r="N397" s="50"/>
      <c r="O397" s="50"/>
      <c r="P397" s="50"/>
      <c r="Q397" s="50"/>
      <c r="R397" s="50"/>
    </row>
    <row r="398" spans="1:18" ht="20.149999999999999" customHeight="1" x14ac:dyDescent="0.25">
      <c r="A398" s="50"/>
      <c r="B398" s="50"/>
      <c r="C398" s="50"/>
      <c r="D398" s="50"/>
      <c r="E398" s="50"/>
      <c r="F398" s="50"/>
      <c r="G398" s="50"/>
      <c r="H398" s="50"/>
      <c r="I398" s="50"/>
      <c r="J398" s="50"/>
      <c r="K398" s="50"/>
      <c r="L398" s="50"/>
      <c r="M398" s="50"/>
      <c r="N398" s="50"/>
      <c r="O398" s="50"/>
      <c r="P398" s="50"/>
      <c r="Q398" s="50"/>
      <c r="R398" s="50"/>
    </row>
    <row r="399" spans="1:18" ht="20.149999999999999" customHeight="1" x14ac:dyDescent="0.25">
      <c r="A399" s="50"/>
      <c r="B399" s="50"/>
      <c r="C399" s="50"/>
      <c r="D399" s="50"/>
      <c r="E399" s="50"/>
      <c r="F399" s="50"/>
      <c r="G399" s="50"/>
      <c r="H399" s="50"/>
      <c r="I399" s="50"/>
      <c r="J399" s="50"/>
      <c r="K399" s="50"/>
      <c r="L399" s="50"/>
      <c r="M399" s="50"/>
      <c r="N399" s="50"/>
      <c r="O399" s="50"/>
      <c r="P399" s="50"/>
      <c r="Q399" s="50"/>
      <c r="R399" s="50"/>
    </row>
    <row r="400" spans="1:18" ht="20.149999999999999" customHeight="1" x14ac:dyDescent="0.25">
      <c r="A400" s="50"/>
      <c r="B400" s="50"/>
      <c r="C400" s="50"/>
      <c r="D400" s="50"/>
      <c r="E400" s="50"/>
      <c r="F400" s="50"/>
      <c r="G400" s="50"/>
      <c r="H400" s="50"/>
      <c r="I400" s="50"/>
      <c r="J400" s="50"/>
      <c r="K400" s="50"/>
      <c r="L400" s="50"/>
      <c r="M400" s="50"/>
      <c r="N400" s="50"/>
      <c r="O400" s="50"/>
      <c r="P400" s="50"/>
      <c r="Q400" s="50"/>
      <c r="R400" s="50"/>
    </row>
    <row r="401" spans="1:18" ht="20.149999999999999" customHeight="1" x14ac:dyDescent="0.25">
      <c r="A401" s="50"/>
      <c r="B401" s="50"/>
      <c r="C401" s="50"/>
      <c r="D401" s="50"/>
      <c r="E401" s="50"/>
      <c r="F401" s="50"/>
      <c r="G401" s="50"/>
      <c r="H401" s="50"/>
      <c r="I401" s="50"/>
      <c r="J401" s="50"/>
      <c r="K401" s="50"/>
      <c r="L401" s="50"/>
      <c r="M401" s="50"/>
      <c r="N401" s="50"/>
      <c r="O401" s="50"/>
      <c r="P401" s="50"/>
      <c r="Q401" s="50"/>
      <c r="R401" s="50"/>
    </row>
    <row r="402" spans="1:18" ht="20.149999999999999" customHeight="1" x14ac:dyDescent="0.25">
      <c r="A402" s="50"/>
      <c r="B402" s="50"/>
      <c r="C402" s="50"/>
      <c r="D402" s="50"/>
      <c r="E402" s="50"/>
      <c r="F402" s="50"/>
      <c r="G402" s="50"/>
      <c r="H402" s="50"/>
      <c r="I402" s="50"/>
      <c r="J402" s="50"/>
      <c r="K402" s="50"/>
      <c r="L402" s="50"/>
      <c r="M402" s="50"/>
      <c r="N402" s="50"/>
      <c r="O402" s="50"/>
      <c r="P402" s="50"/>
      <c r="Q402" s="50"/>
      <c r="R402" s="50"/>
    </row>
    <row r="403" spans="1:18" ht="20.149999999999999" customHeight="1" x14ac:dyDescent="0.25">
      <c r="A403" s="50"/>
      <c r="B403" s="50"/>
      <c r="C403" s="50"/>
      <c r="D403" s="50"/>
      <c r="E403" s="50"/>
      <c r="F403" s="50"/>
      <c r="G403" s="50"/>
      <c r="H403" s="50"/>
      <c r="I403" s="50"/>
      <c r="J403" s="50"/>
      <c r="K403" s="50"/>
      <c r="L403" s="50"/>
      <c r="M403" s="50"/>
      <c r="N403" s="50"/>
      <c r="O403" s="50"/>
      <c r="P403" s="50"/>
      <c r="Q403" s="50"/>
      <c r="R403" s="50"/>
    </row>
    <row r="404" spans="1:18" ht="20.149999999999999" customHeight="1" x14ac:dyDescent="0.25">
      <c r="A404" s="50"/>
      <c r="B404" s="50"/>
      <c r="C404" s="50"/>
      <c r="D404" s="50"/>
      <c r="E404" s="50"/>
      <c r="F404" s="50"/>
      <c r="G404" s="50"/>
      <c r="H404" s="50"/>
      <c r="I404" s="50"/>
      <c r="J404" s="50"/>
      <c r="K404" s="50"/>
      <c r="L404" s="50"/>
      <c r="M404" s="50"/>
      <c r="N404" s="50"/>
      <c r="O404" s="50"/>
      <c r="P404" s="50"/>
      <c r="Q404" s="50"/>
      <c r="R404" s="50"/>
    </row>
    <row r="405" spans="1:18" ht="20.149999999999999" customHeight="1" x14ac:dyDescent="0.25">
      <c r="A405" s="50"/>
      <c r="B405" s="50"/>
      <c r="C405" s="50"/>
      <c r="D405" s="50"/>
      <c r="E405" s="50"/>
      <c r="F405" s="50"/>
      <c r="G405" s="50"/>
      <c r="H405" s="50"/>
      <c r="I405" s="50"/>
      <c r="J405" s="50"/>
      <c r="K405" s="50"/>
      <c r="L405" s="50"/>
      <c r="M405" s="50"/>
      <c r="N405" s="50"/>
      <c r="O405" s="50"/>
      <c r="P405" s="50"/>
      <c r="Q405" s="50"/>
      <c r="R405" s="50"/>
    </row>
    <row r="406" spans="1:18" ht="20.149999999999999" customHeight="1" x14ac:dyDescent="0.25">
      <c r="A406" s="50"/>
      <c r="B406" s="50"/>
      <c r="C406" s="50"/>
      <c r="D406" s="50"/>
      <c r="E406" s="50"/>
      <c r="F406" s="50"/>
      <c r="G406" s="50"/>
      <c r="H406" s="50"/>
      <c r="I406" s="50"/>
      <c r="J406" s="50"/>
      <c r="K406" s="50"/>
      <c r="L406" s="50"/>
      <c r="M406" s="50"/>
      <c r="N406" s="50"/>
      <c r="O406" s="50"/>
      <c r="P406" s="50"/>
      <c r="Q406" s="50"/>
      <c r="R406" s="50"/>
    </row>
    <row r="407" spans="1:18" ht="20.149999999999999" customHeight="1" x14ac:dyDescent="0.25">
      <c r="A407" s="50"/>
      <c r="B407" s="50"/>
      <c r="C407" s="50"/>
      <c r="D407" s="50"/>
      <c r="E407" s="50"/>
      <c r="F407" s="50"/>
      <c r="G407" s="50"/>
      <c r="H407" s="50"/>
      <c r="I407" s="50"/>
      <c r="J407" s="50"/>
      <c r="K407" s="50"/>
      <c r="L407" s="50"/>
      <c r="M407" s="50"/>
      <c r="N407" s="50"/>
      <c r="O407" s="50"/>
      <c r="P407" s="50"/>
      <c r="Q407" s="50"/>
      <c r="R407" s="50"/>
    </row>
    <row r="408" spans="1:18" ht="20.149999999999999" customHeight="1" x14ac:dyDescent="0.25">
      <c r="A408" s="50"/>
      <c r="B408" s="50"/>
      <c r="C408" s="50"/>
      <c r="D408" s="50"/>
      <c r="E408" s="50"/>
      <c r="F408" s="50"/>
      <c r="G408" s="50"/>
      <c r="H408" s="50"/>
      <c r="I408" s="50"/>
      <c r="J408" s="50"/>
      <c r="K408" s="50"/>
      <c r="L408" s="50"/>
      <c r="M408" s="50"/>
      <c r="N408" s="50"/>
      <c r="O408" s="50"/>
      <c r="P408" s="50"/>
      <c r="Q408" s="50"/>
      <c r="R408" s="50"/>
    </row>
    <row r="409" spans="1:18" ht="20.149999999999999" customHeight="1" x14ac:dyDescent="0.25">
      <c r="A409" s="50"/>
      <c r="B409" s="50"/>
      <c r="C409" s="50"/>
      <c r="D409" s="50"/>
      <c r="E409" s="50"/>
      <c r="F409" s="50"/>
      <c r="G409" s="50"/>
      <c r="H409" s="50"/>
      <c r="I409" s="50"/>
      <c r="J409" s="50"/>
      <c r="K409" s="50"/>
      <c r="L409" s="50"/>
      <c r="M409" s="50"/>
      <c r="N409" s="50"/>
      <c r="O409" s="50"/>
      <c r="P409" s="50"/>
      <c r="Q409" s="50"/>
      <c r="R409" s="50"/>
    </row>
    <row r="410" spans="1:18" ht="20.149999999999999" customHeight="1" x14ac:dyDescent="0.25">
      <c r="A410" s="50"/>
      <c r="B410" s="50"/>
      <c r="C410" s="50"/>
      <c r="D410" s="50"/>
      <c r="E410" s="50"/>
      <c r="F410" s="50"/>
      <c r="G410" s="50"/>
      <c r="H410" s="50"/>
      <c r="I410" s="50"/>
      <c r="J410" s="50"/>
      <c r="K410" s="50"/>
      <c r="L410" s="50"/>
      <c r="M410" s="50"/>
      <c r="N410" s="50"/>
      <c r="O410" s="50"/>
      <c r="P410" s="50"/>
      <c r="Q410" s="50"/>
      <c r="R410" s="50"/>
    </row>
    <row r="411" spans="1:18" ht="20.149999999999999" customHeight="1" x14ac:dyDescent="0.25">
      <c r="A411" s="50"/>
      <c r="B411" s="50"/>
      <c r="C411" s="50"/>
      <c r="D411" s="50"/>
      <c r="E411" s="50"/>
      <c r="F411" s="50"/>
      <c r="G411" s="50"/>
      <c r="H411" s="50"/>
      <c r="I411" s="50"/>
      <c r="J411" s="50"/>
      <c r="K411" s="50"/>
      <c r="L411" s="50"/>
      <c r="M411" s="50"/>
      <c r="N411" s="50"/>
      <c r="O411" s="50"/>
      <c r="P411" s="50"/>
      <c r="Q411" s="50"/>
      <c r="R411" s="50"/>
    </row>
    <row r="412" spans="1:18" ht="20.149999999999999" customHeight="1" x14ac:dyDescent="0.25">
      <c r="A412" s="50"/>
      <c r="B412" s="50"/>
      <c r="C412" s="50"/>
      <c r="D412" s="50"/>
      <c r="E412" s="50"/>
      <c r="F412" s="50"/>
      <c r="G412" s="50"/>
      <c r="H412" s="50"/>
      <c r="I412" s="50"/>
      <c r="J412" s="50"/>
      <c r="K412" s="50"/>
      <c r="L412" s="50"/>
      <c r="M412" s="50"/>
      <c r="N412" s="50"/>
      <c r="O412" s="50"/>
      <c r="P412" s="50"/>
      <c r="Q412" s="50"/>
      <c r="R412" s="50"/>
    </row>
    <row r="413" spans="1:18" ht="20.149999999999999" customHeight="1" x14ac:dyDescent="0.25">
      <c r="A413" s="50"/>
      <c r="B413" s="50"/>
      <c r="C413" s="50"/>
      <c r="D413" s="50"/>
      <c r="E413" s="50"/>
      <c r="F413" s="50"/>
      <c r="G413" s="50"/>
      <c r="H413" s="50"/>
      <c r="I413" s="50"/>
      <c r="J413" s="50"/>
      <c r="K413" s="50"/>
      <c r="L413" s="50"/>
      <c r="M413" s="50"/>
      <c r="N413" s="50"/>
      <c r="O413" s="50"/>
      <c r="P413" s="50"/>
      <c r="Q413" s="50"/>
      <c r="R413" s="50"/>
    </row>
    <row r="414" spans="1:18" ht="20.149999999999999" customHeight="1" x14ac:dyDescent="0.25">
      <c r="A414" s="50"/>
      <c r="B414" s="50"/>
      <c r="C414" s="50"/>
      <c r="D414" s="50"/>
      <c r="E414" s="50"/>
      <c r="F414" s="50"/>
      <c r="G414" s="50"/>
      <c r="H414" s="50"/>
      <c r="I414" s="50"/>
      <c r="J414" s="50"/>
      <c r="K414" s="50"/>
      <c r="L414" s="50"/>
      <c r="M414" s="50"/>
      <c r="N414" s="50"/>
      <c r="O414" s="50"/>
      <c r="P414" s="50"/>
      <c r="Q414" s="50"/>
      <c r="R414" s="50"/>
    </row>
    <row r="415" spans="1:18" ht="20.149999999999999" customHeight="1" x14ac:dyDescent="0.25">
      <c r="A415" s="50"/>
      <c r="B415" s="50"/>
      <c r="C415" s="50"/>
      <c r="D415" s="50"/>
      <c r="E415" s="50"/>
      <c r="F415" s="50"/>
      <c r="G415" s="50"/>
      <c r="H415" s="50"/>
      <c r="I415" s="50"/>
      <c r="J415" s="50"/>
      <c r="K415" s="50"/>
      <c r="L415" s="50"/>
      <c r="M415" s="50"/>
      <c r="N415" s="50"/>
      <c r="O415" s="50"/>
      <c r="P415" s="50"/>
      <c r="Q415" s="50"/>
      <c r="R415" s="50"/>
    </row>
    <row r="416" spans="1:18" ht="20.149999999999999" customHeight="1" x14ac:dyDescent="0.25">
      <c r="A416" s="50"/>
      <c r="B416" s="50"/>
      <c r="C416" s="50"/>
      <c r="D416" s="50"/>
      <c r="E416" s="50"/>
      <c r="F416" s="50"/>
      <c r="G416" s="50"/>
      <c r="H416" s="50"/>
      <c r="I416" s="50"/>
      <c r="J416" s="50"/>
      <c r="K416" s="50"/>
      <c r="L416" s="50"/>
      <c r="M416" s="50"/>
      <c r="N416" s="50"/>
      <c r="O416" s="50"/>
      <c r="P416" s="50"/>
      <c r="Q416" s="50"/>
      <c r="R416" s="50"/>
    </row>
    <row r="417" spans="1:18" ht="20.149999999999999" customHeight="1" x14ac:dyDescent="0.25">
      <c r="A417" s="50"/>
      <c r="B417" s="50"/>
      <c r="C417" s="50"/>
      <c r="D417" s="50"/>
      <c r="E417" s="50"/>
      <c r="F417" s="50"/>
      <c r="G417" s="50"/>
      <c r="H417" s="50"/>
      <c r="I417" s="50"/>
      <c r="J417" s="50"/>
      <c r="K417" s="50"/>
      <c r="L417" s="50"/>
      <c r="M417" s="50"/>
      <c r="N417" s="50"/>
      <c r="O417" s="50"/>
      <c r="P417" s="50"/>
      <c r="Q417" s="50"/>
      <c r="R417" s="50"/>
    </row>
    <row r="418" spans="1:18" ht="20.149999999999999" customHeight="1" x14ac:dyDescent="0.25">
      <c r="A418" s="50"/>
      <c r="B418" s="50"/>
      <c r="C418" s="50"/>
      <c r="D418" s="50"/>
      <c r="E418" s="50"/>
      <c r="F418" s="50"/>
      <c r="G418" s="50"/>
      <c r="H418" s="50"/>
      <c r="I418" s="50"/>
      <c r="J418" s="50"/>
      <c r="K418" s="50"/>
      <c r="L418" s="50"/>
      <c r="M418" s="50"/>
      <c r="N418" s="50"/>
      <c r="O418" s="50"/>
      <c r="P418" s="50"/>
      <c r="Q418" s="50"/>
      <c r="R418" s="50"/>
    </row>
    <row r="419" spans="1:18" ht="20.149999999999999" customHeight="1" x14ac:dyDescent="0.25">
      <c r="A419" s="50"/>
      <c r="B419" s="50"/>
      <c r="C419" s="50"/>
      <c r="D419" s="50"/>
      <c r="E419" s="50"/>
      <c r="F419" s="50"/>
      <c r="G419" s="50"/>
      <c r="H419" s="50"/>
      <c r="I419" s="50"/>
      <c r="J419" s="50"/>
      <c r="K419" s="50"/>
      <c r="L419" s="50"/>
      <c r="M419" s="50"/>
      <c r="N419" s="50"/>
      <c r="O419" s="50"/>
      <c r="P419" s="50"/>
      <c r="Q419" s="50"/>
      <c r="R419" s="50"/>
    </row>
    <row r="420" spans="1:18" ht="20.149999999999999" customHeight="1" x14ac:dyDescent="0.25">
      <c r="A420" s="50"/>
      <c r="B420" s="50"/>
      <c r="C420" s="50"/>
      <c r="D420" s="50"/>
      <c r="E420" s="50"/>
      <c r="F420" s="50"/>
      <c r="G420" s="50"/>
      <c r="H420" s="50"/>
      <c r="I420" s="50"/>
      <c r="J420" s="50"/>
      <c r="K420" s="50"/>
      <c r="L420" s="50"/>
      <c r="M420" s="50"/>
      <c r="N420" s="50"/>
      <c r="O420" s="50"/>
      <c r="P420" s="50"/>
      <c r="Q420" s="50"/>
      <c r="R420" s="50"/>
    </row>
    <row r="421" spans="1:18" ht="20.149999999999999" customHeight="1" x14ac:dyDescent="0.25">
      <c r="A421" s="50"/>
      <c r="B421" s="50"/>
      <c r="C421" s="50"/>
      <c r="D421" s="50"/>
      <c r="E421" s="50"/>
      <c r="F421" s="50"/>
      <c r="G421" s="50"/>
      <c r="H421" s="50"/>
      <c r="I421" s="50"/>
      <c r="J421" s="50"/>
      <c r="K421" s="50"/>
      <c r="L421" s="50"/>
      <c r="M421" s="50"/>
      <c r="N421" s="50"/>
      <c r="O421" s="50"/>
      <c r="P421" s="50"/>
      <c r="Q421" s="50"/>
      <c r="R421" s="50"/>
    </row>
    <row r="422" spans="1:18" ht="20.149999999999999" customHeight="1" x14ac:dyDescent="0.25">
      <c r="A422" s="50"/>
      <c r="B422" s="50"/>
      <c r="C422" s="50"/>
      <c r="D422" s="50"/>
      <c r="E422" s="50"/>
      <c r="F422" s="50"/>
      <c r="G422" s="50"/>
      <c r="H422" s="50"/>
      <c r="I422" s="50"/>
      <c r="J422" s="50"/>
      <c r="K422" s="50"/>
      <c r="L422" s="50"/>
      <c r="M422" s="50"/>
      <c r="N422" s="50"/>
      <c r="O422" s="50"/>
      <c r="P422" s="50"/>
      <c r="Q422" s="50"/>
      <c r="R422" s="50"/>
    </row>
    <row r="423" spans="1:18" ht="20.149999999999999" customHeight="1" x14ac:dyDescent="0.25">
      <c r="A423" s="50"/>
      <c r="B423" s="50"/>
      <c r="C423" s="50"/>
      <c r="D423" s="50"/>
      <c r="E423" s="50"/>
      <c r="F423" s="50"/>
      <c r="G423" s="50"/>
      <c r="H423" s="50"/>
      <c r="I423" s="50"/>
      <c r="J423" s="50"/>
      <c r="K423" s="50"/>
      <c r="L423" s="50"/>
      <c r="M423" s="50"/>
      <c r="N423" s="50"/>
      <c r="O423" s="50"/>
      <c r="P423" s="50"/>
      <c r="Q423" s="50"/>
      <c r="R423" s="50"/>
    </row>
    <row r="424" spans="1:18" ht="20.149999999999999" customHeight="1" x14ac:dyDescent="0.25">
      <c r="A424" s="50"/>
      <c r="B424" s="50"/>
      <c r="C424" s="50"/>
      <c r="D424" s="50"/>
      <c r="E424" s="50"/>
      <c r="F424" s="50"/>
      <c r="G424" s="50"/>
      <c r="H424" s="50"/>
      <c r="I424" s="50"/>
      <c r="J424" s="50"/>
      <c r="K424" s="50"/>
      <c r="L424" s="50"/>
      <c r="M424" s="50"/>
      <c r="N424" s="50"/>
      <c r="O424" s="50"/>
      <c r="P424" s="50"/>
      <c r="Q424" s="50"/>
      <c r="R424" s="50"/>
    </row>
    <row r="425" spans="1:18" ht="20.149999999999999" customHeight="1" x14ac:dyDescent="0.25">
      <c r="A425" s="50"/>
      <c r="B425" s="50"/>
      <c r="C425" s="50"/>
      <c r="D425" s="50"/>
      <c r="E425" s="50"/>
      <c r="F425" s="50"/>
      <c r="G425" s="50"/>
      <c r="H425" s="50"/>
      <c r="I425" s="50"/>
      <c r="J425" s="50"/>
      <c r="K425" s="50"/>
      <c r="L425" s="50"/>
      <c r="M425" s="50"/>
      <c r="N425" s="50"/>
      <c r="O425" s="50"/>
      <c r="P425" s="50"/>
      <c r="Q425" s="50"/>
      <c r="R425" s="50"/>
    </row>
    <row r="426" spans="1:18" ht="20.149999999999999" customHeight="1" x14ac:dyDescent="0.25">
      <c r="A426" s="50"/>
      <c r="B426" s="50"/>
      <c r="C426" s="50"/>
      <c r="D426" s="50"/>
      <c r="E426" s="50"/>
      <c r="F426" s="50"/>
      <c r="G426" s="50"/>
      <c r="H426" s="50"/>
      <c r="I426" s="50"/>
      <c r="J426" s="50"/>
      <c r="K426" s="50"/>
      <c r="L426" s="50"/>
      <c r="M426" s="50"/>
      <c r="N426" s="50"/>
      <c r="O426" s="50"/>
      <c r="P426" s="50"/>
      <c r="Q426" s="50"/>
      <c r="R426" s="50"/>
    </row>
    <row r="427" spans="1:18" ht="20.149999999999999" customHeight="1" x14ac:dyDescent="0.25">
      <c r="A427" s="50"/>
      <c r="B427" s="50"/>
      <c r="C427" s="50"/>
      <c r="D427" s="50"/>
      <c r="E427" s="50"/>
      <c r="F427" s="50"/>
      <c r="G427" s="50"/>
      <c r="H427" s="50"/>
      <c r="I427" s="50"/>
      <c r="J427" s="50"/>
      <c r="K427" s="50"/>
      <c r="L427" s="50"/>
      <c r="M427" s="50"/>
      <c r="N427" s="50"/>
      <c r="O427" s="50"/>
      <c r="P427" s="50"/>
      <c r="Q427" s="50"/>
      <c r="R427" s="50"/>
    </row>
    <row r="428" spans="1:18" ht="20.149999999999999" customHeight="1" x14ac:dyDescent="0.25">
      <c r="A428" s="50"/>
      <c r="B428" s="50"/>
      <c r="C428" s="50"/>
      <c r="D428" s="50"/>
      <c r="E428" s="50"/>
      <c r="F428" s="50"/>
      <c r="G428" s="50"/>
      <c r="H428" s="50"/>
      <c r="I428" s="50"/>
      <c r="J428" s="50"/>
      <c r="K428" s="50"/>
      <c r="L428" s="50"/>
      <c r="M428" s="50"/>
      <c r="N428" s="50"/>
      <c r="O428" s="50"/>
      <c r="P428" s="50"/>
      <c r="Q428" s="50"/>
      <c r="R428" s="50"/>
    </row>
    <row r="429" spans="1:18" ht="20.149999999999999" customHeight="1" x14ac:dyDescent="0.25">
      <c r="A429" s="50"/>
      <c r="B429" s="50"/>
      <c r="C429" s="50"/>
      <c r="D429" s="50"/>
      <c r="E429" s="50"/>
      <c r="F429" s="50"/>
      <c r="G429" s="50"/>
      <c r="H429" s="50"/>
      <c r="I429" s="50"/>
      <c r="J429" s="50"/>
      <c r="K429" s="50"/>
      <c r="L429" s="50"/>
      <c r="M429" s="50"/>
      <c r="N429" s="50"/>
      <c r="O429" s="50"/>
      <c r="P429" s="50"/>
      <c r="Q429" s="50"/>
      <c r="R429" s="50"/>
    </row>
    <row r="430" spans="1:18" ht="20.149999999999999" customHeight="1" x14ac:dyDescent="0.25">
      <c r="A430" s="50"/>
      <c r="B430" s="50"/>
      <c r="C430" s="50"/>
      <c r="D430" s="50"/>
      <c r="E430" s="50"/>
      <c r="F430" s="50"/>
      <c r="G430" s="50"/>
      <c r="H430" s="50"/>
      <c r="I430" s="50"/>
      <c r="J430" s="50"/>
      <c r="K430" s="50"/>
      <c r="L430" s="50"/>
      <c r="M430" s="50"/>
      <c r="N430" s="50"/>
      <c r="O430" s="50"/>
      <c r="P430" s="50"/>
      <c r="Q430" s="50"/>
      <c r="R430" s="50"/>
    </row>
    <row r="431" spans="1:18" ht="20.149999999999999" customHeight="1" x14ac:dyDescent="0.25">
      <c r="A431" s="50"/>
      <c r="B431" s="50"/>
      <c r="C431" s="50"/>
      <c r="D431" s="50"/>
      <c r="E431" s="50"/>
      <c r="F431" s="50"/>
      <c r="G431" s="50"/>
      <c r="H431" s="50"/>
      <c r="I431" s="50"/>
      <c r="J431" s="50"/>
      <c r="K431" s="50"/>
      <c r="L431" s="50"/>
      <c r="M431" s="50"/>
      <c r="N431" s="50"/>
      <c r="O431" s="50"/>
      <c r="P431" s="50"/>
      <c r="Q431" s="50"/>
      <c r="R431" s="50"/>
    </row>
    <row r="432" spans="1:18" ht="20.149999999999999" customHeight="1" x14ac:dyDescent="0.25">
      <c r="A432" s="50"/>
      <c r="B432" s="50"/>
      <c r="C432" s="50"/>
      <c r="D432" s="50"/>
      <c r="E432" s="50"/>
      <c r="F432" s="50"/>
      <c r="G432" s="50"/>
      <c r="H432" s="50"/>
      <c r="I432" s="50"/>
      <c r="J432" s="50"/>
      <c r="K432" s="50"/>
      <c r="L432" s="50"/>
      <c r="M432" s="50"/>
      <c r="N432" s="50"/>
      <c r="O432" s="50"/>
      <c r="P432" s="50"/>
      <c r="Q432" s="50"/>
      <c r="R432" s="50"/>
    </row>
    <row r="433" spans="1:18" ht="20.149999999999999" customHeight="1" x14ac:dyDescent="0.25">
      <c r="A433" s="50"/>
      <c r="B433" s="50"/>
      <c r="C433" s="50"/>
      <c r="D433" s="50"/>
      <c r="E433" s="50"/>
      <c r="F433" s="50"/>
      <c r="G433" s="50"/>
      <c r="H433" s="50"/>
      <c r="I433" s="50"/>
      <c r="J433" s="50"/>
      <c r="K433" s="50"/>
      <c r="L433" s="50"/>
      <c r="M433" s="50"/>
      <c r="N433" s="50"/>
      <c r="O433" s="50"/>
      <c r="P433" s="50"/>
      <c r="Q433" s="50"/>
      <c r="R433" s="50"/>
    </row>
    <row r="434" spans="1:18" ht="20.149999999999999" customHeight="1" x14ac:dyDescent="0.25">
      <c r="A434" s="50"/>
      <c r="B434" s="50"/>
      <c r="C434" s="50"/>
      <c r="D434" s="50"/>
      <c r="E434" s="50"/>
      <c r="F434" s="50"/>
      <c r="G434" s="50"/>
      <c r="H434" s="50"/>
      <c r="I434" s="50"/>
      <c r="J434" s="50"/>
      <c r="K434" s="50"/>
      <c r="L434" s="50"/>
      <c r="M434" s="50"/>
      <c r="N434" s="50"/>
      <c r="O434" s="50"/>
      <c r="P434" s="50"/>
      <c r="Q434" s="50"/>
      <c r="R434" s="50"/>
    </row>
    <row r="435" spans="1:18" ht="20.149999999999999" customHeight="1" x14ac:dyDescent="0.25">
      <c r="A435" s="50"/>
      <c r="B435" s="50"/>
      <c r="C435" s="50"/>
      <c r="D435" s="50"/>
      <c r="E435" s="50"/>
      <c r="F435" s="50"/>
      <c r="G435" s="50"/>
      <c r="H435" s="50"/>
      <c r="I435" s="50"/>
      <c r="J435" s="50"/>
      <c r="K435" s="50"/>
      <c r="L435" s="50"/>
      <c r="M435" s="50"/>
      <c r="N435" s="50"/>
      <c r="O435" s="50"/>
      <c r="P435" s="50"/>
      <c r="Q435" s="50"/>
      <c r="R435" s="50"/>
    </row>
    <row r="436" spans="1:18" ht="20.149999999999999" customHeight="1" x14ac:dyDescent="0.25">
      <c r="A436" s="50"/>
      <c r="B436" s="50"/>
      <c r="C436" s="50"/>
      <c r="D436" s="50"/>
      <c r="E436" s="50"/>
      <c r="F436" s="50"/>
      <c r="G436" s="50"/>
      <c r="H436" s="50"/>
      <c r="I436" s="50"/>
      <c r="J436" s="50"/>
      <c r="K436" s="50"/>
      <c r="L436" s="50"/>
      <c r="M436" s="50"/>
      <c r="N436" s="50"/>
      <c r="O436" s="50"/>
      <c r="P436" s="50"/>
      <c r="Q436" s="50"/>
      <c r="R436" s="50"/>
    </row>
    <row r="437" spans="1:18" ht="20.149999999999999" customHeight="1" x14ac:dyDescent="0.25">
      <c r="A437" s="50"/>
      <c r="B437" s="50"/>
      <c r="C437" s="50"/>
      <c r="D437" s="50"/>
      <c r="E437" s="50"/>
      <c r="F437" s="50"/>
      <c r="G437" s="50"/>
      <c r="H437" s="50"/>
      <c r="I437" s="50"/>
      <c r="J437" s="50"/>
      <c r="K437" s="50"/>
      <c r="L437" s="50"/>
      <c r="M437" s="50"/>
      <c r="N437" s="50"/>
      <c r="O437" s="50"/>
      <c r="P437" s="50"/>
      <c r="Q437" s="50"/>
      <c r="R437" s="50"/>
    </row>
    <row r="438" spans="1:18" ht="20.149999999999999" customHeight="1" x14ac:dyDescent="0.25">
      <c r="A438" s="50"/>
      <c r="B438" s="50"/>
      <c r="C438" s="50"/>
      <c r="D438" s="50"/>
      <c r="E438" s="50"/>
      <c r="F438" s="50"/>
      <c r="G438" s="50"/>
      <c r="H438" s="50"/>
      <c r="I438" s="50"/>
      <c r="J438" s="50"/>
      <c r="K438" s="50"/>
      <c r="L438" s="50"/>
      <c r="M438" s="50"/>
      <c r="N438" s="50"/>
      <c r="O438" s="50"/>
      <c r="P438" s="50"/>
      <c r="Q438" s="50"/>
      <c r="R438" s="50"/>
    </row>
    <row r="439" spans="1:18" ht="20.149999999999999" customHeight="1" x14ac:dyDescent="0.25">
      <c r="A439" s="50"/>
      <c r="B439" s="50"/>
      <c r="C439" s="50"/>
      <c r="D439" s="50"/>
      <c r="E439" s="50"/>
      <c r="F439" s="50"/>
      <c r="G439" s="50"/>
      <c r="H439" s="50"/>
      <c r="I439" s="50"/>
      <c r="J439" s="50"/>
      <c r="K439" s="50"/>
      <c r="L439" s="50"/>
      <c r="M439" s="50"/>
      <c r="N439" s="50"/>
      <c r="O439" s="50"/>
      <c r="P439" s="50"/>
      <c r="Q439" s="50"/>
      <c r="R439" s="50"/>
    </row>
    <row r="440" spans="1:18" ht="20.149999999999999" customHeight="1" x14ac:dyDescent="0.25">
      <c r="A440" s="50"/>
      <c r="B440" s="50"/>
      <c r="C440" s="50"/>
      <c r="D440" s="50"/>
      <c r="E440" s="50"/>
      <c r="F440" s="50"/>
      <c r="G440" s="50"/>
      <c r="H440" s="50"/>
      <c r="I440" s="50"/>
      <c r="J440" s="50"/>
      <c r="K440" s="50"/>
      <c r="L440" s="50"/>
      <c r="M440" s="50"/>
      <c r="N440" s="50"/>
      <c r="O440" s="50"/>
      <c r="P440" s="50"/>
      <c r="Q440" s="50"/>
      <c r="R440" s="50"/>
    </row>
    <row r="441" spans="1:18" ht="20.149999999999999" customHeight="1" x14ac:dyDescent="0.25">
      <c r="A441" s="50"/>
      <c r="B441" s="50"/>
      <c r="C441" s="50"/>
      <c r="D441" s="50"/>
      <c r="E441" s="50"/>
      <c r="F441" s="50"/>
      <c r="G441" s="50"/>
      <c r="H441" s="50"/>
      <c r="I441" s="50"/>
      <c r="J441" s="50"/>
      <c r="K441" s="50"/>
      <c r="L441" s="50"/>
      <c r="M441" s="50"/>
      <c r="N441" s="50"/>
      <c r="O441" s="50"/>
      <c r="P441" s="50"/>
      <c r="Q441" s="50"/>
      <c r="R441" s="50"/>
    </row>
    <row r="442" spans="1:18" ht="20.149999999999999" customHeight="1" x14ac:dyDescent="0.25">
      <c r="A442" s="50"/>
      <c r="B442" s="50"/>
      <c r="C442" s="50"/>
      <c r="D442" s="50"/>
      <c r="E442" s="50"/>
      <c r="F442" s="50"/>
      <c r="G442" s="50"/>
      <c r="H442" s="50"/>
      <c r="I442" s="50"/>
      <c r="J442" s="50"/>
      <c r="K442" s="50"/>
      <c r="L442" s="50"/>
      <c r="M442" s="50"/>
      <c r="N442" s="50"/>
      <c r="O442" s="50"/>
      <c r="P442" s="50"/>
      <c r="Q442" s="50"/>
      <c r="R442" s="50"/>
    </row>
    <row r="443" spans="1:18" ht="20.149999999999999" customHeight="1" x14ac:dyDescent="0.25">
      <c r="A443" s="50"/>
      <c r="B443" s="50"/>
      <c r="C443" s="50"/>
      <c r="D443" s="50"/>
      <c r="E443" s="50"/>
      <c r="F443" s="50"/>
      <c r="G443" s="50"/>
      <c r="H443" s="50"/>
      <c r="I443" s="50"/>
      <c r="J443" s="50"/>
      <c r="K443" s="50"/>
      <c r="L443" s="50"/>
      <c r="M443" s="50"/>
      <c r="N443" s="50"/>
      <c r="O443" s="50"/>
      <c r="P443" s="50"/>
      <c r="Q443" s="50"/>
      <c r="R443" s="50"/>
    </row>
    <row r="444" spans="1:18" ht="20.149999999999999" customHeight="1" x14ac:dyDescent="0.25">
      <c r="A444" s="50"/>
      <c r="B444" s="50"/>
      <c r="C444" s="50"/>
      <c r="D444" s="50"/>
      <c r="E444" s="50"/>
      <c r="F444" s="50"/>
      <c r="G444" s="50"/>
      <c r="H444" s="50"/>
      <c r="I444" s="50"/>
      <c r="J444" s="50"/>
      <c r="K444" s="50"/>
      <c r="L444" s="50"/>
      <c r="M444" s="50"/>
      <c r="N444" s="50"/>
      <c r="O444" s="50"/>
      <c r="P444" s="50"/>
      <c r="Q444" s="50"/>
      <c r="R444" s="50"/>
    </row>
    <row r="445" spans="1:18" ht="20.149999999999999" customHeight="1" x14ac:dyDescent="0.25">
      <c r="A445" s="50"/>
      <c r="B445" s="50"/>
      <c r="C445" s="50"/>
      <c r="D445" s="50"/>
      <c r="E445" s="50"/>
      <c r="F445" s="50"/>
      <c r="G445" s="50"/>
      <c r="H445" s="50"/>
      <c r="I445" s="50"/>
      <c r="J445" s="50"/>
      <c r="K445" s="50"/>
      <c r="L445" s="50"/>
      <c r="M445" s="50"/>
      <c r="N445" s="50"/>
      <c r="O445" s="50"/>
      <c r="P445" s="50"/>
      <c r="Q445" s="50"/>
      <c r="R445" s="50"/>
    </row>
    <row r="446" spans="1:18" ht="20.149999999999999" customHeight="1" x14ac:dyDescent="0.25">
      <c r="A446" s="50"/>
      <c r="B446" s="50"/>
      <c r="C446" s="50"/>
      <c r="D446" s="50"/>
      <c r="E446" s="50"/>
      <c r="F446" s="50"/>
      <c r="G446" s="50"/>
      <c r="H446" s="50"/>
      <c r="I446" s="50"/>
      <c r="J446" s="50"/>
      <c r="K446" s="50"/>
      <c r="L446" s="50"/>
      <c r="M446" s="50"/>
      <c r="N446" s="50"/>
      <c r="O446" s="50"/>
      <c r="P446" s="50"/>
      <c r="Q446" s="50"/>
      <c r="R446" s="50"/>
    </row>
    <row r="447" spans="1:18" ht="20.149999999999999" customHeight="1" x14ac:dyDescent="0.25">
      <c r="A447" s="50"/>
      <c r="B447" s="50"/>
      <c r="C447" s="50"/>
      <c r="D447" s="50"/>
      <c r="E447" s="50"/>
      <c r="F447" s="50"/>
      <c r="G447" s="50"/>
      <c r="H447" s="50"/>
      <c r="I447" s="50"/>
      <c r="J447" s="50"/>
      <c r="K447" s="50"/>
      <c r="L447" s="50"/>
      <c r="M447" s="50"/>
      <c r="N447" s="50"/>
      <c r="O447" s="50"/>
      <c r="P447" s="50"/>
      <c r="Q447" s="50"/>
      <c r="R447" s="50"/>
    </row>
    <row r="448" spans="1:18" ht="20.149999999999999" customHeight="1" x14ac:dyDescent="0.25">
      <c r="A448" s="50"/>
      <c r="B448" s="50"/>
      <c r="C448" s="50"/>
      <c r="D448" s="50"/>
      <c r="E448" s="50"/>
      <c r="F448" s="50"/>
      <c r="G448" s="50"/>
      <c r="H448" s="50"/>
      <c r="I448" s="50"/>
      <c r="J448" s="50"/>
      <c r="K448" s="50"/>
      <c r="L448" s="50"/>
      <c r="M448" s="50"/>
      <c r="N448" s="50"/>
      <c r="O448" s="50"/>
      <c r="P448" s="50"/>
      <c r="Q448" s="50"/>
      <c r="R448" s="50"/>
    </row>
    <row r="449" spans="1:18" ht="20.149999999999999" customHeight="1" x14ac:dyDescent="0.25">
      <c r="A449" s="50"/>
      <c r="B449" s="50"/>
      <c r="C449" s="50"/>
      <c r="D449" s="50"/>
      <c r="E449" s="50"/>
      <c r="F449" s="50"/>
      <c r="G449" s="50"/>
      <c r="H449" s="50"/>
      <c r="I449" s="50"/>
      <c r="J449" s="50"/>
      <c r="K449" s="50"/>
      <c r="L449" s="50"/>
      <c r="M449" s="50"/>
      <c r="N449" s="50"/>
      <c r="O449" s="50"/>
      <c r="P449" s="50"/>
      <c r="Q449" s="50"/>
      <c r="R449" s="50"/>
    </row>
    <row r="450" spans="1:18" ht="20.149999999999999" customHeight="1" x14ac:dyDescent="0.25">
      <c r="A450" s="50"/>
      <c r="B450" s="50"/>
      <c r="C450" s="50"/>
      <c r="D450" s="50"/>
      <c r="E450" s="50"/>
      <c r="F450" s="50"/>
      <c r="G450" s="50"/>
      <c r="H450" s="50"/>
      <c r="I450" s="50"/>
      <c r="J450" s="50"/>
      <c r="K450" s="50"/>
      <c r="L450" s="50"/>
      <c r="M450" s="50"/>
      <c r="N450" s="50"/>
      <c r="O450" s="50"/>
      <c r="P450" s="50"/>
      <c r="Q450" s="50"/>
      <c r="R450" s="50"/>
    </row>
    <row r="451" spans="1:18" ht="20.149999999999999" customHeight="1" x14ac:dyDescent="0.25">
      <c r="A451" s="50"/>
      <c r="B451" s="50"/>
      <c r="C451" s="50"/>
      <c r="D451" s="50"/>
      <c r="E451" s="50"/>
      <c r="F451" s="50"/>
      <c r="G451" s="50"/>
      <c r="H451" s="50"/>
      <c r="I451" s="50"/>
      <c r="J451" s="50"/>
      <c r="K451" s="50"/>
      <c r="L451" s="50"/>
      <c r="M451" s="50"/>
      <c r="N451" s="50"/>
      <c r="O451" s="50"/>
      <c r="P451" s="50"/>
      <c r="Q451" s="50"/>
      <c r="R451" s="50"/>
    </row>
    <row r="452" spans="1:18" ht="20.149999999999999" customHeight="1" x14ac:dyDescent="0.25">
      <c r="A452" s="50"/>
      <c r="B452" s="50"/>
      <c r="C452" s="50"/>
      <c r="D452" s="50"/>
      <c r="E452" s="50"/>
      <c r="F452" s="50"/>
      <c r="G452" s="50"/>
      <c r="H452" s="50"/>
      <c r="I452" s="50"/>
      <c r="J452" s="50"/>
      <c r="K452" s="50"/>
      <c r="L452" s="50"/>
      <c r="M452" s="50"/>
      <c r="N452" s="50"/>
      <c r="O452" s="50"/>
      <c r="P452" s="50"/>
      <c r="Q452" s="50"/>
      <c r="R452" s="50"/>
    </row>
    <row r="453" spans="1:18" ht="20.149999999999999" customHeight="1" x14ac:dyDescent="0.25">
      <c r="A453" s="50"/>
      <c r="B453" s="50"/>
      <c r="C453" s="50"/>
      <c r="D453" s="50"/>
      <c r="E453" s="50"/>
      <c r="F453" s="50"/>
      <c r="G453" s="50"/>
      <c r="H453" s="50"/>
      <c r="I453" s="50"/>
      <c r="J453" s="50"/>
      <c r="K453" s="50"/>
      <c r="L453" s="50"/>
      <c r="M453" s="50"/>
      <c r="N453" s="50"/>
      <c r="O453" s="50"/>
      <c r="P453" s="50"/>
      <c r="Q453" s="50"/>
      <c r="R453" s="50"/>
    </row>
    <row r="454" spans="1:18" ht="20.149999999999999" customHeight="1" x14ac:dyDescent="0.25">
      <c r="A454" s="50"/>
      <c r="B454" s="50"/>
      <c r="C454" s="50"/>
      <c r="D454" s="50"/>
      <c r="E454" s="50"/>
      <c r="F454" s="50"/>
      <c r="G454" s="50"/>
      <c r="H454" s="50"/>
      <c r="I454" s="50"/>
      <c r="J454" s="50"/>
      <c r="K454" s="50"/>
      <c r="L454" s="50"/>
      <c r="M454" s="50"/>
      <c r="N454" s="50"/>
      <c r="O454" s="50"/>
      <c r="P454" s="50"/>
      <c r="Q454" s="50"/>
      <c r="R454" s="50"/>
    </row>
    <row r="455" spans="1:18" ht="20.149999999999999" customHeight="1" x14ac:dyDescent="0.25">
      <c r="A455" s="50"/>
      <c r="B455" s="50"/>
      <c r="C455" s="50"/>
      <c r="D455" s="50"/>
      <c r="E455" s="50"/>
      <c r="F455" s="50"/>
      <c r="G455" s="50"/>
      <c r="H455" s="50"/>
      <c r="I455" s="50"/>
      <c r="J455" s="50"/>
      <c r="K455" s="50"/>
      <c r="L455" s="50"/>
      <c r="M455" s="50"/>
      <c r="N455" s="50"/>
      <c r="O455" s="50"/>
      <c r="P455" s="50"/>
      <c r="Q455" s="50"/>
      <c r="R455" s="50"/>
    </row>
    <row r="456" spans="1:18" ht="20.149999999999999" customHeight="1" x14ac:dyDescent="0.25">
      <c r="A456" s="50"/>
      <c r="B456" s="50"/>
      <c r="C456" s="50"/>
      <c r="D456" s="50"/>
      <c r="E456" s="50"/>
      <c r="F456" s="50"/>
      <c r="G456" s="50"/>
      <c r="H456" s="50"/>
      <c r="I456" s="50"/>
      <c r="J456" s="50"/>
      <c r="K456" s="50"/>
      <c r="L456" s="50"/>
      <c r="M456" s="50"/>
      <c r="N456" s="50"/>
      <c r="O456" s="50"/>
      <c r="P456" s="50"/>
      <c r="Q456" s="50"/>
      <c r="R456" s="50"/>
    </row>
    <row r="457" spans="1:18" ht="20.149999999999999" customHeight="1" x14ac:dyDescent="0.25">
      <c r="A457" s="50"/>
      <c r="B457" s="50"/>
      <c r="C457" s="50"/>
      <c r="D457" s="50"/>
      <c r="E457" s="50"/>
      <c r="F457" s="50"/>
      <c r="G457" s="50"/>
      <c r="H457" s="50"/>
      <c r="I457" s="50"/>
      <c r="J457" s="50"/>
      <c r="K457" s="50"/>
      <c r="L457" s="50"/>
      <c r="M457" s="50"/>
      <c r="N457" s="50"/>
      <c r="O457" s="50"/>
      <c r="P457" s="50"/>
      <c r="Q457" s="50"/>
      <c r="R457" s="50"/>
    </row>
    <row r="458" spans="1:18" ht="20.149999999999999" customHeight="1" x14ac:dyDescent="0.25">
      <c r="A458" s="50"/>
      <c r="B458" s="50"/>
      <c r="C458" s="50"/>
      <c r="D458" s="50"/>
      <c r="E458" s="50"/>
      <c r="F458" s="50"/>
      <c r="G458" s="50"/>
      <c r="H458" s="50"/>
      <c r="I458" s="50"/>
      <c r="J458" s="50"/>
      <c r="K458" s="50"/>
      <c r="L458" s="50"/>
      <c r="M458" s="50"/>
      <c r="N458" s="50"/>
      <c r="O458" s="50"/>
      <c r="P458" s="50"/>
      <c r="Q458" s="50"/>
      <c r="R458" s="50"/>
    </row>
    <row r="459" spans="1:18" ht="20.149999999999999" customHeight="1" x14ac:dyDescent="0.25">
      <c r="A459" s="3"/>
      <c r="B459" s="3"/>
      <c r="C459" s="3"/>
      <c r="D459" s="3"/>
      <c r="E459" s="3"/>
      <c r="F459" s="3"/>
      <c r="G459" s="3"/>
      <c r="H459" s="3"/>
      <c r="I459" s="3"/>
      <c r="J459" s="3"/>
      <c r="K459" s="3"/>
      <c r="L459" s="3"/>
      <c r="M459" s="3"/>
      <c r="N459" s="3"/>
      <c r="O459" s="3"/>
      <c r="P459" s="3"/>
      <c r="Q459" s="3"/>
      <c r="R459" s="3"/>
    </row>
    <row r="460" spans="1:18" ht="20.149999999999999" customHeight="1" x14ac:dyDescent="0.25">
      <c r="A460" s="3"/>
      <c r="B460" s="3"/>
      <c r="C460" s="3"/>
      <c r="D460" s="3"/>
      <c r="E460" s="3"/>
      <c r="F460" s="3"/>
      <c r="G460" s="3"/>
      <c r="H460" s="3"/>
      <c r="I460" s="3"/>
      <c r="J460" s="3"/>
      <c r="K460" s="3"/>
      <c r="L460" s="3"/>
      <c r="M460" s="3"/>
      <c r="N460" s="3"/>
      <c r="O460" s="3"/>
      <c r="P460" s="3"/>
      <c r="Q460" s="3"/>
      <c r="R460" s="3"/>
    </row>
    <row r="461" spans="1:18" ht="20.149999999999999" customHeight="1" x14ac:dyDescent="0.25">
      <c r="A461" s="3"/>
      <c r="B461" s="3"/>
      <c r="C461" s="3"/>
      <c r="D461" s="3"/>
      <c r="E461" s="3"/>
      <c r="F461" s="3"/>
      <c r="G461" s="3"/>
      <c r="H461" s="3"/>
      <c r="I461" s="3"/>
      <c r="J461" s="3"/>
      <c r="K461" s="3"/>
      <c r="L461" s="3"/>
      <c r="M461" s="3"/>
      <c r="N461" s="3"/>
      <c r="O461" s="3"/>
      <c r="P461" s="3"/>
      <c r="Q461" s="3"/>
      <c r="R461" s="3"/>
    </row>
    <row r="462" spans="1:18" ht="20.149999999999999" customHeight="1" x14ac:dyDescent="0.25">
      <c r="A462" s="3"/>
      <c r="B462" s="3"/>
      <c r="C462" s="3"/>
      <c r="D462" s="3"/>
      <c r="E462" s="3"/>
      <c r="F462" s="3"/>
      <c r="G462" s="3"/>
      <c r="H462" s="3"/>
      <c r="I462" s="3"/>
      <c r="J462" s="3"/>
      <c r="K462" s="3"/>
      <c r="L462" s="3"/>
      <c r="M462" s="3"/>
      <c r="N462" s="3"/>
      <c r="O462" s="3"/>
      <c r="P462" s="3"/>
      <c r="Q462" s="3"/>
      <c r="R462" s="3"/>
    </row>
    <row r="463" spans="1:18" ht="20.149999999999999" customHeight="1" x14ac:dyDescent="0.25">
      <c r="A463" s="3"/>
      <c r="B463" s="3"/>
      <c r="C463" s="3"/>
      <c r="D463" s="3"/>
      <c r="E463" s="3"/>
      <c r="F463" s="3"/>
      <c r="G463" s="3"/>
      <c r="H463" s="3"/>
      <c r="I463" s="3"/>
      <c r="J463" s="3"/>
      <c r="K463" s="3"/>
      <c r="L463" s="3"/>
      <c r="M463" s="3"/>
      <c r="N463" s="3"/>
      <c r="O463" s="3"/>
      <c r="P463" s="3"/>
      <c r="Q463" s="3"/>
      <c r="R463" s="3"/>
    </row>
    <row r="464" spans="1:18" ht="20.149999999999999" customHeight="1" x14ac:dyDescent="0.25">
      <c r="A464" s="3"/>
      <c r="B464" s="3"/>
      <c r="C464" s="3"/>
      <c r="D464" s="3"/>
      <c r="E464" s="3"/>
      <c r="F464" s="3"/>
      <c r="G464" s="3"/>
      <c r="H464" s="3"/>
      <c r="I464" s="3"/>
      <c r="J464" s="3"/>
      <c r="K464" s="3"/>
      <c r="L464" s="3"/>
      <c r="M464" s="3"/>
      <c r="N464" s="3"/>
      <c r="O464" s="3"/>
      <c r="P464" s="3"/>
      <c r="Q464" s="3"/>
      <c r="R464" s="3"/>
    </row>
    <row r="465" spans="1:18" ht="20.149999999999999" customHeight="1" x14ac:dyDescent="0.25">
      <c r="A465" s="3"/>
      <c r="B465" s="3"/>
      <c r="C465" s="3"/>
      <c r="D465" s="3"/>
      <c r="E465" s="3"/>
      <c r="F465" s="3"/>
      <c r="G465" s="3"/>
      <c r="H465" s="3"/>
      <c r="I465" s="3"/>
      <c r="J465" s="3"/>
      <c r="K465" s="3"/>
      <c r="L465" s="3"/>
      <c r="M465" s="3"/>
      <c r="N465" s="3"/>
      <c r="O465" s="3"/>
      <c r="P465" s="3"/>
      <c r="Q465" s="3"/>
      <c r="R465" s="3"/>
    </row>
    <row r="466" spans="1:18" ht="20.149999999999999" customHeight="1" x14ac:dyDescent="0.25">
      <c r="A466" s="3"/>
      <c r="B466" s="3"/>
      <c r="C466" s="3"/>
      <c r="D466" s="3"/>
      <c r="E466" s="3"/>
      <c r="F466" s="3"/>
      <c r="G466" s="3"/>
      <c r="H466" s="3"/>
      <c r="I466" s="3"/>
      <c r="J466" s="3"/>
      <c r="K466" s="3"/>
      <c r="L466" s="3"/>
      <c r="M466" s="3"/>
      <c r="N466" s="3"/>
      <c r="O466" s="3"/>
      <c r="P466" s="3"/>
      <c r="Q466" s="3"/>
      <c r="R466" s="3"/>
    </row>
    <row r="467" spans="1:18" ht="20.149999999999999" customHeight="1" x14ac:dyDescent="0.25">
      <c r="A467" s="3"/>
      <c r="B467" s="3"/>
      <c r="C467" s="3"/>
      <c r="D467" s="3"/>
      <c r="E467" s="3"/>
      <c r="F467" s="3"/>
      <c r="G467" s="3"/>
      <c r="H467" s="3"/>
      <c r="I467" s="3"/>
      <c r="J467" s="3"/>
      <c r="K467" s="3"/>
      <c r="L467" s="3"/>
      <c r="M467" s="3"/>
      <c r="N467" s="3"/>
      <c r="O467" s="3"/>
      <c r="P467" s="3"/>
      <c r="Q467" s="3"/>
      <c r="R467" s="3"/>
    </row>
    <row r="468" spans="1:18" ht="20.149999999999999" customHeight="1" x14ac:dyDescent="0.25">
      <c r="A468" s="3"/>
      <c r="B468" s="3"/>
      <c r="C468" s="3"/>
      <c r="D468" s="3"/>
      <c r="E468" s="3"/>
      <c r="F468" s="3"/>
      <c r="G468" s="3"/>
      <c r="H468" s="3"/>
      <c r="I468" s="3"/>
      <c r="J468" s="3"/>
      <c r="K468" s="3"/>
      <c r="L468" s="3"/>
      <c r="M468" s="3"/>
      <c r="N468" s="3"/>
      <c r="O468" s="3"/>
      <c r="P468" s="3"/>
      <c r="Q468" s="3"/>
      <c r="R468" s="3"/>
    </row>
    <row r="469" spans="1:18" ht="20.149999999999999" customHeight="1" x14ac:dyDescent="0.25">
      <c r="A469" s="3"/>
      <c r="B469" s="3"/>
      <c r="C469" s="3"/>
      <c r="D469" s="3"/>
      <c r="E469" s="3"/>
      <c r="F469" s="3"/>
      <c r="G469" s="3"/>
      <c r="H469" s="3"/>
      <c r="I469" s="3"/>
      <c r="J469" s="3"/>
      <c r="K469" s="3"/>
      <c r="L469" s="3"/>
      <c r="M469" s="3"/>
      <c r="N469" s="3"/>
      <c r="O469" s="3"/>
      <c r="P469" s="3"/>
      <c r="Q469" s="3"/>
      <c r="R469" s="3"/>
    </row>
    <row r="470" spans="1:18" ht="20.149999999999999" customHeight="1" x14ac:dyDescent="0.25">
      <c r="A470" s="3"/>
      <c r="B470" s="3"/>
      <c r="C470" s="3"/>
      <c r="D470" s="3"/>
      <c r="E470" s="3"/>
      <c r="F470" s="3"/>
      <c r="G470" s="3"/>
      <c r="H470" s="3"/>
      <c r="I470" s="3"/>
      <c r="J470" s="3"/>
      <c r="K470" s="3"/>
      <c r="L470" s="3"/>
      <c r="M470" s="3"/>
      <c r="N470" s="3"/>
      <c r="O470" s="3"/>
      <c r="P470" s="3"/>
      <c r="Q470" s="3"/>
      <c r="R470" s="3"/>
    </row>
    <row r="471" spans="1:18" ht="20.149999999999999" customHeight="1" x14ac:dyDescent="0.25">
      <c r="A471" s="3"/>
      <c r="B471" s="3"/>
      <c r="C471" s="3"/>
      <c r="D471" s="3"/>
      <c r="E471" s="3"/>
      <c r="F471" s="3"/>
      <c r="G471" s="3"/>
      <c r="H471" s="3"/>
      <c r="I471" s="3"/>
      <c r="J471" s="3"/>
      <c r="K471" s="3"/>
      <c r="L471" s="3"/>
      <c r="M471" s="3"/>
      <c r="N471" s="3"/>
      <c r="O471" s="3"/>
      <c r="P471" s="3"/>
      <c r="Q471" s="3"/>
      <c r="R471" s="3"/>
    </row>
    <row r="472" spans="1:18" ht="20.149999999999999" customHeight="1" x14ac:dyDescent="0.25">
      <c r="A472" s="3"/>
      <c r="B472" s="3"/>
      <c r="C472" s="3"/>
      <c r="D472" s="3"/>
      <c r="E472" s="3"/>
      <c r="F472" s="3"/>
      <c r="G472" s="3"/>
      <c r="H472" s="3"/>
      <c r="I472" s="3"/>
      <c r="J472" s="3"/>
      <c r="K472" s="3"/>
      <c r="L472" s="3"/>
      <c r="M472" s="3"/>
      <c r="N472" s="3"/>
      <c r="O472" s="3"/>
      <c r="P472" s="3"/>
      <c r="Q472" s="3"/>
      <c r="R472" s="3"/>
    </row>
    <row r="473" spans="1:18" ht="20.149999999999999" customHeight="1" x14ac:dyDescent="0.25">
      <c r="A473" s="3"/>
      <c r="B473" s="3"/>
      <c r="C473" s="3"/>
      <c r="D473" s="3"/>
      <c r="E473" s="3"/>
      <c r="F473" s="3"/>
      <c r="G473" s="3"/>
      <c r="H473" s="3"/>
      <c r="I473" s="3"/>
      <c r="J473" s="3"/>
      <c r="K473" s="3"/>
      <c r="L473" s="3"/>
      <c r="M473" s="3"/>
      <c r="N473" s="3"/>
      <c r="O473" s="3"/>
      <c r="P473" s="3"/>
      <c r="Q473" s="3"/>
      <c r="R473" s="3"/>
    </row>
    <row r="474" spans="1:18" ht="20.149999999999999" customHeight="1" x14ac:dyDescent="0.25">
      <c r="A474" s="3"/>
      <c r="B474" s="3"/>
      <c r="C474" s="3"/>
      <c r="D474" s="3"/>
      <c r="E474" s="3"/>
      <c r="F474" s="3"/>
      <c r="G474" s="3"/>
      <c r="H474" s="3"/>
      <c r="I474" s="3"/>
      <c r="J474" s="3"/>
      <c r="K474" s="3"/>
      <c r="L474" s="3"/>
      <c r="M474" s="3"/>
      <c r="N474" s="3"/>
      <c r="O474" s="3"/>
      <c r="P474" s="3"/>
      <c r="Q474" s="3"/>
      <c r="R474" s="3"/>
    </row>
    <row r="475" spans="1:18" ht="20.149999999999999" customHeight="1" x14ac:dyDescent="0.25">
      <c r="A475" s="3"/>
      <c r="B475" s="3"/>
      <c r="C475" s="3"/>
      <c r="D475" s="3"/>
      <c r="E475" s="3"/>
      <c r="F475" s="3"/>
      <c r="G475" s="3"/>
      <c r="H475" s="3"/>
      <c r="I475" s="3"/>
      <c r="J475" s="3"/>
      <c r="K475" s="3"/>
      <c r="L475" s="3"/>
      <c r="M475" s="3"/>
      <c r="N475" s="3"/>
      <c r="O475" s="3"/>
      <c r="P475" s="3"/>
      <c r="Q475" s="3"/>
      <c r="R475" s="3"/>
    </row>
    <row r="476" spans="1:18" ht="20.149999999999999" customHeight="1" x14ac:dyDescent="0.25">
      <c r="A476" s="3"/>
      <c r="B476" s="3"/>
      <c r="C476" s="3"/>
      <c r="D476" s="3"/>
      <c r="E476" s="3"/>
      <c r="F476" s="3"/>
      <c r="G476" s="3"/>
      <c r="H476" s="3"/>
      <c r="I476" s="3"/>
      <c r="J476" s="3"/>
      <c r="K476" s="3"/>
      <c r="L476" s="3"/>
      <c r="M476" s="3"/>
      <c r="N476" s="3"/>
      <c r="O476" s="3"/>
      <c r="P476" s="3"/>
      <c r="Q476" s="3"/>
      <c r="R476" s="3"/>
    </row>
    <row r="477" spans="1:18" ht="20.149999999999999" customHeight="1" x14ac:dyDescent="0.25">
      <c r="A477" s="3"/>
      <c r="B477" s="3"/>
      <c r="C477" s="3"/>
      <c r="D477" s="3"/>
      <c r="E477" s="3"/>
      <c r="F477" s="3"/>
      <c r="G477" s="3"/>
      <c r="H477" s="3"/>
      <c r="I477" s="3"/>
      <c r="J477" s="3"/>
      <c r="K477" s="3"/>
      <c r="L477" s="3"/>
      <c r="M477" s="3"/>
      <c r="N477" s="3"/>
      <c r="O477" s="3"/>
      <c r="P477" s="3"/>
      <c r="Q477" s="3"/>
      <c r="R477" s="3"/>
    </row>
    <row r="478" spans="1:18" ht="20.149999999999999" customHeight="1" x14ac:dyDescent="0.25">
      <c r="A478" s="3"/>
      <c r="B478" s="3"/>
      <c r="C478" s="3"/>
      <c r="D478" s="3"/>
      <c r="E478" s="3"/>
      <c r="F478" s="3"/>
      <c r="G478" s="3"/>
      <c r="H478" s="3"/>
      <c r="I478" s="3"/>
      <c r="J478" s="3"/>
      <c r="K478" s="3"/>
      <c r="L478" s="3"/>
      <c r="M478" s="3"/>
      <c r="N478" s="3"/>
      <c r="O478" s="3"/>
      <c r="P478" s="3"/>
      <c r="Q478" s="3"/>
      <c r="R478" s="3"/>
    </row>
    <row r="479" spans="1:18" ht="20.149999999999999" customHeight="1" x14ac:dyDescent="0.25">
      <c r="A479" s="3"/>
      <c r="B479" s="3"/>
      <c r="C479" s="3"/>
      <c r="D479" s="3"/>
      <c r="E479" s="3"/>
      <c r="F479" s="3"/>
      <c r="G479" s="3"/>
      <c r="H479" s="3"/>
      <c r="I479" s="3"/>
      <c r="J479" s="3"/>
      <c r="K479" s="3"/>
      <c r="L479" s="3"/>
      <c r="M479" s="3"/>
      <c r="N479" s="3"/>
      <c r="O479" s="3"/>
      <c r="P479" s="3"/>
      <c r="Q479" s="3"/>
      <c r="R479" s="3"/>
    </row>
    <row r="480" spans="1:18" ht="20.149999999999999" customHeight="1" x14ac:dyDescent="0.25">
      <c r="A480" s="3"/>
      <c r="B480" s="3"/>
      <c r="C480" s="3"/>
      <c r="D480" s="3"/>
      <c r="E480" s="3"/>
      <c r="F480" s="3"/>
      <c r="G480" s="3"/>
      <c r="H480" s="3"/>
      <c r="I480" s="3"/>
      <c r="J480" s="3"/>
      <c r="K480" s="3"/>
      <c r="L480" s="3"/>
      <c r="M480" s="3"/>
      <c r="N480" s="3"/>
      <c r="O480" s="3"/>
      <c r="P480" s="3"/>
      <c r="Q480" s="3"/>
      <c r="R480" s="3"/>
    </row>
    <row r="481" spans="1:18" ht="20.149999999999999" customHeight="1" x14ac:dyDescent="0.25">
      <c r="A481" s="3"/>
      <c r="B481" s="3"/>
      <c r="C481" s="3"/>
      <c r="D481" s="3"/>
      <c r="E481" s="3"/>
      <c r="F481" s="3"/>
      <c r="G481" s="3"/>
      <c r="H481" s="3"/>
      <c r="I481" s="3"/>
      <c r="J481" s="3"/>
      <c r="K481" s="3"/>
      <c r="L481" s="3"/>
      <c r="M481" s="3"/>
      <c r="N481" s="3"/>
      <c r="O481" s="3"/>
      <c r="P481" s="3"/>
      <c r="Q481" s="3"/>
      <c r="R481" s="3"/>
    </row>
    <row r="482" spans="1:18" ht="20.149999999999999" customHeight="1" x14ac:dyDescent="0.25">
      <c r="A482" s="3"/>
      <c r="B482" s="3"/>
      <c r="C482" s="3"/>
      <c r="D482" s="3"/>
      <c r="E482" s="3"/>
      <c r="F482" s="3"/>
      <c r="G482" s="3"/>
      <c r="H482" s="3"/>
      <c r="I482" s="3"/>
      <c r="J482" s="3"/>
      <c r="K482" s="3"/>
      <c r="L482" s="3"/>
      <c r="M482" s="3"/>
      <c r="N482" s="3"/>
      <c r="O482" s="3"/>
      <c r="P482" s="3"/>
      <c r="Q482" s="3"/>
      <c r="R482" s="3"/>
    </row>
    <row r="483" spans="1:18" ht="20.149999999999999" customHeight="1" x14ac:dyDescent="0.25">
      <c r="A483" s="3"/>
      <c r="B483" s="3"/>
      <c r="C483" s="3"/>
      <c r="D483" s="3"/>
      <c r="E483" s="3"/>
      <c r="F483" s="3"/>
      <c r="G483" s="3"/>
      <c r="H483" s="3"/>
      <c r="I483" s="3"/>
      <c r="J483" s="3"/>
      <c r="K483" s="3"/>
      <c r="L483" s="3"/>
      <c r="M483" s="3"/>
      <c r="N483" s="3"/>
      <c r="O483" s="3"/>
      <c r="P483" s="3"/>
      <c r="Q483" s="3"/>
      <c r="R483" s="3"/>
    </row>
    <row r="484" spans="1:18" ht="20.149999999999999" customHeight="1" x14ac:dyDescent="0.25">
      <c r="A484" s="3"/>
      <c r="B484" s="3"/>
      <c r="C484" s="3"/>
      <c r="D484" s="3"/>
      <c r="E484" s="3"/>
      <c r="F484" s="3"/>
      <c r="G484" s="3"/>
      <c r="H484" s="3"/>
      <c r="I484" s="3"/>
      <c r="J484" s="3"/>
      <c r="K484" s="3"/>
      <c r="L484" s="3"/>
      <c r="M484" s="3"/>
      <c r="N484" s="3"/>
      <c r="O484" s="3"/>
      <c r="P484" s="3"/>
      <c r="Q484" s="3"/>
      <c r="R484" s="3"/>
    </row>
    <row r="485" spans="1:18" ht="20.149999999999999" customHeight="1" x14ac:dyDescent="0.25">
      <c r="A485" s="3"/>
      <c r="B485" s="3"/>
      <c r="C485" s="3"/>
      <c r="D485" s="3"/>
      <c r="E485" s="3"/>
      <c r="F485" s="3"/>
      <c r="G485" s="3"/>
      <c r="H485" s="3"/>
      <c r="I485" s="3"/>
      <c r="J485" s="3"/>
      <c r="K485" s="3"/>
      <c r="L485" s="3"/>
      <c r="M485" s="3"/>
      <c r="N485" s="3"/>
      <c r="O485" s="3"/>
      <c r="P485" s="3"/>
      <c r="Q485" s="3"/>
      <c r="R485" s="3"/>
    </row>
    <row r="486" spans="1:18" ht="20.149999999999999" customHeight="1" x14ac:dyDescent="0.25">
      <c r="A486" s="3"/>
      <c r="B486" s="3"/>
      <c r="C486" s="3"/>
      <c r="D486" s="3"/>
      <c r="E486" s="3"/>
      <c r="F486" s="3"/>
      <c r="G486" s="3"/>
      <c r="H486" s="3"/>
      <c r="I486" s="3"/>
      <c r="J486" s="3"/>
      <c r="K486" s="3"/>
      <c r="L486" s="3"/>
      <c r="M486" s="3"/>
      <c r="N486" s="3"/>
      <c r="O486" s="3"/>
      <c r="P486" s="3"/>
      <c r="Q486" s="3"/>
      <c r="R486" s="3"/>
    </row>
    <row r="487" spans="1:18" ht="20.149999999999999" customHeight="1" x14ac:dyDescent="0.25">
      <c r="A487" s="3"/>
      <c r="B487" s="3"/>
      <c r="C487" s="3"/>
      <c r="D487" s="3"/>
      <c r="E487" s="3"/>
      <c r="F487" s="3"/>
      <c r="G487" s="3"/>
      <c r="H487" s="3"/>
      <c r="I487" s="3"/>
      <c r="J487" s="3"/>
      <c r="K487" s="3"/>
      <c r="L487" s="3"/>
      <c r="M487" s="3"/>
      <c r="N487" s="3"/>
      <c r="O487" s="3"/>
      <c r="P487" s="3"/>
      <c r="Q487" s="3"/>
      <c r="R487" s="3"/>
    </row>
    <row r="488" spans="1:18" ht="20.149999999999999" customHeight="1" x14ac:dyDescent="0.25">
      <c r="A488" s="3"/>
      <c r="B488" s="3"/>
      <c r="C488" s="3"/>
      <c r="D488" s="3"/>
      <c r="E488" s="3"/>
      <c r="F488" s="3"/>
      <c r="G488" s="3"/>
      <c r="H488" s="3"/>
      <c r="I488" s="3"/>
      <c r="J488" s="3"/>
      <c r="K488" s="3"/>
      <c r="L488" s="3"/>
      <c r="M488" s="3"/>
      <c r="N488" s="3"/>
      <c r="O488" s="3"/>
      <c r="P488" s="3"/>
      <c r="Q488" s="3"/>
      <c r="R488" s="3"/>
    </row>
    <row r="489" spans="1:18" ht="20.149999999999999" customHeight="1" x14ac:dyDescent="0.25">
      <c r="A489" s="3"/>
      <c r="B489" s="3"/>
      <c r="C489" s="3"/>
      <c r="D489" s="3"/>
      <c r="E489" s="3"/>
      <c r="F489" s="3"/>
      <c r="G489" s="3"/>
      <c r="H489" s="3"/>
      <c r="I489" s="3"/>
      <c r="J489" s="3"/>
      <c r="K489" s="3"/>
      <c r="L489" s="3"/>
      <c r="M489" s="3"/>
      <c r="N489" s="3"/>
      <c r="O489" s="3"/>
      <c r="P489" s="3"/>
      <c r="Q489" s="3"/>
      <c r="R489" s="3"/>
    </row>
    <row r="490" spans="1:18" ht="20.149999999999999" customHeight="1" x14ac:dyDescent="0.25">
      <c r="A490" s="3"/>
      <c r="B490" s="3"/>
      <c r="C490" s="3"/>
      <c r="D490" s="3"/>
      <c r="E490" s="3"/>
      <c r="F490" s="3"/>
      <c r="G490" s="3"/>
      <c r="H490" s="3"/>
      <c r="I490" s="3"/>
      <c r="J490" s="3"/>
      <c r="K490" s="3"/>
      <c r="L490" s="3"/>
      <c r="M490" s="3"/>
      <c r="N490" s="3"/>
      <c r="O490" s="3"/>
      <c r="P490" s="3"/>
      <c r="Q490" s="3"/>
      <c r="R490" s="3"/>
    </row>
    <row r="491" spans="1:18" ht="20.149999999999999" customHeight="1" x14ac:dyDescent="0.25">
      <c r="A491" s="3"/>
      <c r="B491" s="3"/>
      <c r="C491" s="3"/>
      <c r="D491" s="3"/>
      <c r="E491" s="3"/>
      <c r="F491" s="3"/>
      <c r="G491" s="3"/>
      <c r="H491" s="3"/>
      <c r="I491" s="3"/>
      <c r="J491" s="3"/>
      <c r="K491" s="3"/>
      <c r="L491" s="3"/>
      <c r="M491" s="3"/>
      <c r="N491" s="3"/>
      <c r="O491" s="3"/>
      <c r="P491" s="3"/>
      <c r="Q491" s="3"/>
      <c r="R491" s="3"/>
    </row>
    <row r="492" spans="1:18" ht="20.149999999999999" customHeight="1" x14ac:dyDescent="0.25">
      <c r="A492" s="3"/>
      <c r="B492" s="3"/>
      <c r="C492" s="3"/>
      <c r="D492" s="3"/>
      <c r="E492" s="3"/>
      <c r="F492" s="3"/>
      <c r="G492" s="3"/>
      <c r="H492" s="3"/>
      <c r="I492" s="3"/>
      <c r="J492" s="3"/>
      <c r="K492" s="3"/>
      <c r="L492" s="3"/>
      <c r="M492" s="3"/>
      <c r="N492" s="3"/>
      <c r="O492" s="3"/>
      <c r="P492" s="3"/>
      <c r="Q492" s="3"/>
      <c r="R492" s="3"/>
    </row>
    <row r="493" spans="1:18" ht="20.149999999999999" customHeight="1" x14ac:dyDescent="0.25">
      <c r="A493" s="3"/>
      <c r="B493" s="3"/>
      <c r="C493" s="3"/>
      <c r="D493" s="3"/>
      <c r="E493" s="3"/>
      <c r="F493" s="3"/>
      <c r="G493" s="3"/>
      <c r="H493" s="3"/>
      <c r="I493" s="3"/>
      <c r="J493" s="3"/>
      <c r="K493" s="3"/>
      <c r="L493" s="3"/>
      <c r="M493" s="3"/>
      <c r="N493" s="3"/>
      <c r="O493" s="3"/>
      <c r="P493" s="3"/>
      <c r="Q493" s="3"/>
      <c r="R493" s="3"/>
    </row>
    <row r="494" spans="1:18" ht="20.149999999999999" customHeight="1" x14ac:dyDescent="0.25">
      <c r="A494" s="3"/>
      <c r="B494" s="3"/>
      <c r="C494" s="3"/>
      <c r="D494" s="3"/>
      <c r="E494" s="3"/>
      <c r="F494" s="3"/>
      <c r="G494" s="3"/>
      <c r="H494" s="3"/>
      <c r="I494" s="3"/>
      <c r="J494" s="3"/>
      <c r="K494" s="3"/>
      <c r="L494" s="3"/>
      <c r="M494" s="3"/>
      <c r="N494" s="3"/>
      <c r="O494" s="3"/>
      <c r="P494" s="3"/>
      <c r="Q494" s="3"/>
      <c r="R494" s="3"/>
    </row>
    <row r="495" spans="1:18" ht="20.149999999999999" customHeight="1" x14ac:dyDescent="0.25">
      <c r="A495" s="3"/>
      <c r="B495" s="3"/>
      <c r="C495" s="3"/>
      <c r="D495" s="3"/>
      <c r="E495" s="3"/>
      <c r="F495" s="3"/>
      <c r="G495" s="3"/>
      <c r="H495" s="3"/>
      <c r="I495" s="3"/>
      <c r="J495" s="3"/>
      <c r="K495" s="3"/>
      <c r="L495" s="3"/>
      <c r="M495" s="3"/>
      <c r="N495" s="3"/>
      <c r="O495" s="3"/>
      <c r="P495" s="3"/>
      <c r="Q495" s="3"/>
      <c r="R495" s="3"/>
    </row>
    <row r="496" spans="1:18" ht="20.149999999999999" customHeight="1" x14ac:dyDescent="0.25">
      <c r="A496" s="3"/>
      <c r="B496" s="3"/>
      <c r="C496" s="3"/>
      <c r="D496" s="3"/>
      <c r="E496" s="3"/>
      <c r="F496" s="3"/>
      <c r="G496" s="3"/>
      <c r="H496" s="3"/>
      <c r="I496" s="3"/>
      <c r="J496" s="3"/>
      <c r="K496" s="3"/>
      <c r="L496" s="3"/>
      <c r="M496" s="3"/>
      <c r="N496" s="3"/>
      <c r="O496" s="3"/>
      <c r="P496" s="3"/>
      <c r="Q496" s="3"/>
      <c r="R496" s="3"/>
    </row>
    <row r="497" spans="1:18" ht="20.149999999999999" customHeight="1" x14ac:dyDescent="0.25">
      <c r="A497" s="3"/>
      <c r="B497" s="3"/>
      <c r="C497" s="3"/>
      <c r="D497" s="3"/>
      <c r="E497" s="3"/>
      <c r="F497" s="3"/>
      <c r="G497" s="3"/>
      <c r="H497" s="3"/>
      <c r="I497" s="3"/>
      <c r="J497" s="3"/>
      <c r="K497" s="3"/>
      <c r="L497" s="3"/>
      <c r="M497" s="3"/>
      <c r="N497" s="3"/>
      <c r="O497" s="3"/>
      <c r="P497" s="3"/>
      <c r="Q497" s="3"/>
      <c r="R497" s="3"/>
    </row>
    <row r="498" spans="1:18" ht="20.149999999999999" customHeight="1" x14ac:dyDescent="0.25">
      <c r="A498" s="3"/>
      <c r="B498" s="3"/>
      <c r="C498" s="3"/>
      <c r="D498" s="3"/>
      <c r="E498" s="3"/>
      <c r="F498" s="3"/>
      <c r="G498" s="3"/>
      <c r="H498" s="3"/>
      <c r="I498" s="3"/>
      <c r="J498" s="3"/>
      <c r="K498" s="3"/>
      <c r="L498" s="3"/>
      <c r="M498" s="3"/>
      <c r="N498" s="3"/>
      <c r="O498" s="3"/>
      <c r="P498" s="3"/>
      <c r="Q498" s="3"/>
      <c r="R498" s="3"/>
    </row>
    <row r="499" spans="1:18" ht="20.149999999999999" customHeight="1" x14ac:dyDescent="0.25">
      <c r="A499" s="3"/>
      <c r="B499" s="3"/>
      <c r="C499" s="3"/>
      <c r="D499" s="3"/>
      <c r="E499" s="3"/>
      <c r="F499" s="3"/>
      <c r="G499" s="3"/>
      <c r="H499" s="3"/>
      <c r="I499" s="3"/>
      <c r="J499" s="3"/>
      <c r="K499" s="3"/>
      <c r="L499" s="3"/>
      <c r="M499" s="3"/>
      <c r="N499" s="3"/>
      <c r="O499" s="3"/>
      <c r="P499" s="3"/>
      <c r="Q499" s="3"/>
      <c r="R499" s="3"/>
    </row>
    <row r="500" spans="1:18" ht="20.149999999999999" customHeight="1" x14ac:dyDescent="0.25">
      <c r="A500" s="3"/>
      <c r="B500" s="3"/>
      <c r="C500" s="3"/>
      <c r="D500" s="3"/>
      <c r="E500" s="3"/>
      <c r="F500" s="3"/>
      <c r="G500" s="3"/>
      <c r="H500" s="3"/>
      <c r="I500" s="3"/>
      <c r="J500" s="3"/>
      <c r="K500" s="3"/>
      <c r="L500" s="3"/>
      <c r="M500" s="3"/>
      <c r="N500" s="3"/>
      <c r="O500" s="3"/>
      <c r="P500" s="3"/>
      <c r="Q500" s="3"/>
      <c r="R500" s="3"/>
    </row>
    <row r="501" spans="1:18" ht="20.149999999999999" customHeight="1" x14ac:dyDescent="0.25">
      <c r="A501" s="3"/>
      <c r="B501" s="3"/>
      <c r="C501" s="3"/>
      <c r="D501" s="3"/>
      <c r="E501" s="3"/>
      <c r="F501" s="3"/>
      <c r="G501" s="3"/>
      <c r="H501" s="3"/>
      <c r="I501" s="3"/>
      <c r="J501" s="3"/>
      <c r="K501" s="3"/>
      <c r="L501" s="3"/>
      <c r="M501" s="3"/>
      <c r="N501" s="3"/>
      <c r="O501" s="3"/>
      <c r="P501" s="3"/>
      <c r="Q501" s="3"/>
      <c r="R501" s="3"/>
    </row>
    <row r="502" spans="1:18" ht="20.149999999999999" customHeight="1" x14ac:dyDescent="0.25">
      <c r="A502" s="3"/>
      <c r="B502" s="3"/>
      <c r="C502" s="3"/>
      <c r="D502" s="3"/>
      <c r="E502" s="3"/>
      <c r="F502" s="3"/>
      <c r="G502" s="3"/>
      <c r="H502" s="3"/>
      <c r="I502" s="3"/>
      <c r="J502" s="3"/>
      <c r="K502" s="3"/>
      <c r="L502" s="3"/>
      <c r="M502" s="3"/>
      <c r="N502" s="3"/>
      <c r="O502" s="3"/>
      <c r="P502" s="3"/>
      <c r="Q502" s="3"/>
      <c r="R502" s="3"/>
    </row>
    <row r="503" spans="1:18" ht="20.149999999999999" customHeight="1" x14ac:dyDescent="0.25">
      <c r="A503" s="3"/>
      <c r="B503" s="3"/>
      <c r="C503" s="3"/>
      <c r="D503" s="3"/>
      <c r="E503" s="3"/>
      <c r="F503" s="3"/>
      <c r="G503" s="3"/>
      <c r="H503" s="3"/>
      <c r="I503" s="3"/>
      <c r="J503" s="3"/>
      <c r="K503" s="3"/>
      <c r="L503" s="3"/>
      <c r="M503" s="3"/>
      <c r="N503" s="3"/>
      <c r="O503" s="3"/>
      <c r="P503" s="3"/>
      <c r="Q503" s="3"/>
      <c r="R503" s="3"/>
    </row>
  </sheetData>
  <mergeCells count="453">
    <mergeCell ref="D134:R137"/>
    <mergeCell ref="D311:N312"/>
    <mergeCell ref="D313:K313"/>
    <mergeCell ref="L313:N313"/>
    <mergeCell ref="D314:K314"/>
    <mergeCell ref="L314:N314"/>
    <mergeCell ref="O307:R314"/>
    <mergeCell ref="A297:C314"/>
    <mergeCell ref="D315:K315"/>
    <mergeCell ref="A315:C318"/>
    <mergeCell ref="D307:N307"/>
    <mergeCell ref="D308:N308"/>
    <mergeCell ref="D309:K309"/>
    <mergeCell ref="D310:K310"/>
    <mergeCell ref="L309:N309"/>
    <mergeCell ref="L310:N310"/>
    <mergeCell ref="N302:R302"/>
    <mergeCell ref="N303:R303"/>
    <mergeCell ref="D305:F306"/>
    <mergeCell ref="G305:P305"/>
    <mergeCell ref="G306:P306"/>
    <mergeCell ref="Q305:R305"/>
    <mergeCell ref="Q306:R306"/>
    <mergeCell ref="D302:D303"/>
    <mergeCell ref="A319:R319"/>
    <mergeCell ref="D316:K316"/>
    <mergeCell ref="D317:K317"/>
    <mergeCell ref="D318:K318"/>
    <mergeCell ref="O315:R315"/>
    <mergeCell ref="O317:R317"/>
    <mergeCell ref="O316:R316"/>
    <mergeCell ref="O318:R318"/>
    <mergeCell ref="L315:N318"/>
    <mergeCell ref="L302:M302"/>
    <mergeCell ref="D297:R297"/>
    <mergeCell ref="D298:R298"/>
    <mergeCell ref="L294:M294"/>
    <mergeCell ref="D293:K293"/>
    <mergeCell ref="D294:K294"/>
    <mergeCell ref="D299:R299"/>
    <mergeCell ref="D300:R300"/>
    <mergeCell ref="N301:R301"/>
    <mergeCell ref="E302:G303"/>
    <mergeCell ref="H302:H303"/>
    <mergeCell ref="I302:K303"/>
    <mergeCell ref="L303:M303"/>
    <mergeCell ref="A292:R292"/>
    <mergeCell ref="O294:R294"/>
    <mergeCell ref="O293:R293"/>
    <mergeCell ref="O295:R295"/>
    <mergeCell ref="A293:C296"/>
    <mergeCell ref="D296:N296"/>
    <mergeCell ref="D295:N295"/>
    <mergeCell ref="O296:R296"/>
    <mergeCell ref="D301:K301"/>
    <mergeCell ref="L301:M301"/>
    <mergeCell ref="A274:R275"/>
    <mergeCell ref="A276:R278"/>
    <mergeCell ref="A280:R282"/>
    <mergeCell ref="C283:L285"/>
    <mergeCell ref="N283:Q285"/>
    <mergeCell ref="A291:R291"/>
    <mergeCell ref="B262:R262"/>
    <mergeCell ref="B263:R265"/>
    <mergeCell ref="B266:R266"/>
    <mergeCell ref="B267:R268"/>
    <mergeCell ref="B269:R269"/>
    <mergeCell ref="B270:R270"/>
    <mergeCell ref="B271:R271"/>
    <mergeCell ref="B272:R272"/>
    <mergeCell ref="B273:R273"/>
    <mergeCell ref="H154:J154"/>
    <mergeCell ref="M154:O154"/>
    <mergeCell ref="K154:L154"/>
    <mergeCell ref="P154:R154"/>
    <mergeCell ref="H172:K172"/>
    <mergeCell ref="M161:O161"/>
    <mergeCell ref="P161:R161"/>
    <mergeCell ref="A155:G155"/>
    <mergeCell ref="H155:L156"/>
    <mergeCell ref="M155:O156"/>
    <mergeCell ref="M172:O172"/>
    <mergeCell ref="P155:R156"/>
    <mergeCell ref="M157:O159"/>
    <mergeCell ref="P157:R159"/>
    <mergeCell ref="H159:K159"/>
    <mergeCell ref="A158:G158"/>
    <mergeCell ref="A159:C159"/>
    <mergeCell ref="D159:G159"/>
    <mergeCell ref="A167:O167"/>
    <mergeCell ref="A168:R168"/>
    <mergeCell ref="A161:G162"/>
    <mergeCell ref="A165:O166"/>
    <mergeCell ref="P165:R166"/>
    <mergeCell ref="M173:O173"/>
    <mergeCell ref="P173:R173"/>
    <mergeCell ref="H170:L171"/>
    <mergeCell ref="M170:O171"/>
    <mergeCell ref="P170:R171"/>
    <mergeCell ref="H161:K161"/>
    <mergeCell ref="A160:R160"/>
    <mergeCell ref="A169:R169"/>
    <mergeCell ref="H173:L173"/>
    <mergeCell ref="A164:O164"/>
    <mergeCell ref="P164:R164"/>
    <mergeCell ref="P167:R167"/>
    <mergeCell ref="H162:K162"/>
    <mergeCell ref="M162:O162"/>
    <mergeCell ref="P162:R162"/>
    <mergeCell ref="M175:O175"/>
    <mergeCell ref="P175:R175"/>
    <mergeCell ref="H177:L177"/>
    <mergeCell ref="M177:O177"/>
    <mergeCell ref="P177:R177"/>
    <mergeCell ref="P174:R174"/>
    <mergeCell ref="P176:R176"/>
    <mergeCell ref="M176:O176"/>
    <mergeCell ref="H174:K174"/>
    <mergeCell ref="H176:K176"/>
    <mergeCell ref="A142:G144"/>
    <mergeCell ref="H142:K142"/>
    <mergeCell ref="H143:K143"/>
    <mergeCell ref="H144:K144"/>
    <mergeCell ref="M142:O144"/>
    <mergeCell ref="P142:R144"/>
    <mergeCell ref="A150:G152"/>
    <mergeCell ref="H150:K150"/>
    <mergeCell ref="M150:O152"/>
    <mergeCell ref="P150:R152"/>
    <mergeCell ref="H151:K151"/>
    <mergeCell ref="H152:K152"/>
    <mergeCell ref="M145:O145"/>
    <mergeCell ref="M149:O149"/>
    <mergeCell ref="H147:L147"/>
    <mergeCell ref="M147:O147"/>
    <mergeCell ref="P147:R147"/>
    <mergeCell ref="H148:L148"/>
    <mergeCell ref="M148:O148"/>
    <mergeCell ref="P148:R148"/>
    <mergeCell ref="H146:L146"/>
    <mergeCell ref="M146:O146"/>
    <mergeCell ref="P146:R146"/>
    <mergeCell ref="A153:R153"/>
    <mergeCell ref="A154:G154"/>
    <mergeCell ref="H158:K158"/>
    <mergeCell ref="A128:E129"/>
    <mergeCell ref="G127:H127"/>
    <mergeCell ref="G128:H128"/>
    <mergeCell ref="A145:G149"/>
    <mergeCell ref="H145:L145"/>
    <mergeCell ref="H149:L149"/>
    <mergeCell ref="P145:R145"/>
    <mergeCell ref="P149:R149"/>
    <mergeCell ref="A138:R139"/>
    <mergeCell ref="A140:G141"/>
    <mergeCell ref="H140:L141"/>
    <mergeCell ref="M140:O141"/>
    <mergeCell ref="P140:R141"/>
    <mergeCell ref="A130:J131"/>
    <mergeCell ref="K130:L131"/>
    <mergeCell ref="M130:R131"/>
    <mergeCell ref="A132:R133"/>
    <mergeCell ref="M126:N127"/>
    <mergeCell ref="M128:N129"/>
    <mergeCell ref="K126:L127"/>
    <mergeCell ref="K128:L129"/>
    <mergeCell ref="O108:R109"/>
    <mergeCell ref="O110:R111"/>
    <mergeCell ref="O112:R113"/>
    <mergeCell ref="O114:R115"/>
    <mergeCell ref="I120:J121"/>
    <mergeCell ref="K120:L121"/>
    <mergeCell ref="M120:N121"/>
    <mergeCell ref="O120:R121"/>
    <mergeCell ref="M124:N125"/>
    <mergeCell ref="M108:N109"/>
    <mergeCell ref="M110:N111"/>
    <mergeCell ref="M112:N113"/>
    <mergeCell ref="M114:N115"/>
    <mergeCell ref="M116:N117"/>
    <mergeCell ref="K116:L117"/>
    <mergeCell ref="K118:L119"/>
    <mergeCell ref="K108:L109"/>
    <mergeCell ref="K110:L111"/>
    <mergeCell ref="K112:L113"/>
    <mergeCell ref="K114:L115"/>
    <mergeCell ref="G112:H112"/>
    <mergeCell ref="O124:R125"/>
    <mergeCell ref="O126:R127"/>
    <mergeCell ref="O128:R129"/>
    <mergeCell ref="O116:R117"/>
    <mergeCell ref="O122:R123"/>
    <mergeCell ref="G129:H129"/>
    <mergeCell ref="G118:H118"/>
    <mergeCell ref="G119:H119"/>
    <mergeCell ref="G120:H120"/>
    <mergeCell ref="G122:H122"/>
    <mergeCell ref="G123:H123"/>
    <mergeCell ref="O118:R119"/>
    <mergeCell ref="G117:H117"/>
    <mergeCell ref="I128:J129"/>
    <mergeCell ref="M118:N119"/>
    <mergeCell ref="K122:L123"/>
    <mergeCell ref="M122:N123"/>
    <mergeCell ref="G124:H124"/>
    <mergeCell ref="G125:H125"/>
    <mergeCell ref="G126:H126"/>
    <mergeCell ref="K124:L125"/>
    <mergeCell ref="A120:E121"/>
    <mergeCell ref="A122:E123"/>
    <mergeCell ref="A124:E125"/>
    <mergeCell ref="A126:E127"/>
    <mergeCell ref="I108:J109"/>
    <mergeCell ref="I110:J111"/>
    <mergeCell ref="I112:J113"/>
    <mergeCell ref="I114:J115"/>
    <mergeCell ref="I116:J117"/>
    <mergeCell ref="I122:J123"/>
    <mergeCell ref="I124:J125"/>
    <mergeCell ref="I126:J127"/>
    <mergeCell ref="I118:J119"/>
    <mergeCell ref="G115:H115"/>
    <mergeCell ref="A116:E117"/>
    <mergeCell ref="G116:H116"/>
    <mergeCell ref="G108:H108"/>
    <mergeCell ref="A114:E115"/>
    <mergeCell ref="G109:H109"/>
    <mergeCell ref="G121:H121"/>
    <mergeCell ref="G113:H113"/>
    <mergeCell ref="G114:H114"/>
    <mergeCell ref="G110:H110"/>
    <mergeCell ref="G111:H111"/>
    <mergeCell ref="N20:O20"/>
    <mergeCell ref="M26:O26"/>
    <mergeCell ref="O30:R30"/>
    <mergeCell ref="J31:K31"/>
    <mergeCell ref="A74:R74"/>
    <mergeCell ref="B72:R73"/>
    <mergeCell ref="B76:R76"/>
    <mergeCell ref="H83:J83"/>
    <mergeCell ref="A19:R19"/>
    <mergeCell ref="F20:M20"/>
    <mergeCell ref="P20:R20"/>
    <mergeCell ref="F21:R21"/>
    <mergeCell ref="P22:R22"/>
    <mergeCell ref="B65:R65"/>
    <mergeCell ref="B42:R43"/>
    <mergeCell ref="B44:R45"/>
    <mergeCell ref="A83:F83"/>
    <mergeCell ref="A31:E31"/>
    <mergeCell ref="L31:M31"/>
    <mergeCell ref="N31:R31"/>
    <mergeCell ref="C32:R32"/>
    <mergeCell ref="A29:I29"/>
    <mergeCell ref="F28:I28"/>
    <mergeCell ref="F31:I31"/>
    <mergeCell ref="F15:R15"/>
    <mergeCell ref="F17:R17"/>
    <mergeCell ref="P18:R18"/>
    <mergeCell ref="F18:M18"/>
    <mergeCell ref="J28:R29"/>
    <mergeCell ref="A30:E30"/>
    <mergeCell ref="F30:N30"/>
    <mergeCell ref="P26:R26"/>
    <mergeCell ref="A27:R27"/>
    <mergeCell ref="A28:E28"/>
    <mergeCell ref="A18:E18"/>
    <mergeCell ref="A22:B22"/>
    <mergeCell ref="C22:F22"/>
    <mergeCell ref="G22:O22"/>
    <mergeCell ref="A24:C24"/>
    <mergeCell ref="A25:C25"/>
    <mergeCell ref="A26:C26"/>
    <mergeCell ref="D24:F24"/>
    <mergeCell ref="D25:F25"/>
    <mergeCell ref="D26:F26"/>
    <mergeCell ref="A21:E21"/>
    <mergeCell ref="A20:E20"/>
    <mergeCell ref="N16:O16"/>
    <mergeCell ref="N18:O18"/>
    <mergeCell ref="F16:M16"/>
    <mergeCell ref="P16:R16"/>
    <mergeCell ref="A17:E17"/>
    <mergeCell ref="A179:R180"/>
    <mergeCell ref="A181:R181"/>
    <mergeCell ref="A182:R182"/>
    <mergeCell ref="A183:R184"/>
    <mergeCell ref="M174:O174"/>
    <mergeCell ref="A170:G171"/>
    <mergeCell ref="B172:G172"/>
    <mergeCell ref="A16:E16"/>
    <mergeCell ref="B46:R48"/>
    <mergeCell ref="B49:R50"/>
    <mergeCell ref="B53:R55"/>
    <mergeCell ref="B56:R57"/>
    <mergeCell ref="B77:R77"/>
    <mergeCell ref="B78:R78"/>
    <mergeCell ref="B66:R66"/>
    <mergeCell ref="B67:R68"/>
    <mergeCell ref="A32:B32"/>
    <mergeCell ref="B38:R39"/>
    <mergeCell ref="B40:R41"/>
    <mergeCell ref="B69:R71"/>
    <mergeCell ref="A51:R51"/>
    <mergeCell ref="F1:R4"/>
    <mergeCell ref="F8:R8"/>
    <mergeCell ref="F14:R14"/>
    <mergeCell ref="F13:M13"/>
    <mergeCell ref="P13:R13"/>
    <mergeCell ref="A12:R12"/>
    <mergeCell ref="M5:N5"/>
    <mergeCell ref="A9:R11"/>
    <mergeCell ref="P7:R7"/>
    <mergeCell ref="K7:M7"/>
    <mergeCell ref="M6:N6"/>
    <mergeCell ref="N7:O7"/>
    <mergeCell ref="N13:O13"/>
    <mergeCell ref="A8:E8"/>
    <mergeCell ref="A15:E15"/>
    <mergeCell ref="A14:E14"/>
    <mergeCell ref="P23:R23"/>
    <mergeCell ref="P24:R24"/>
    <mergeCell ref="A328:B328"/>
    <mergeCell ref="C328:R333"/>
    <mergeCell ref="A334:B334"/>
    <mergeCell ref="C334:R341"/>
    <mergeCell ref="A210:R211"/>
    <mergeCell ref="A185:R202"/>
    <mergeCell ref="B203:R204"/>
    <mergeCell ref="B205:R205"/>
    <mergeCell ref="B206:R206"/>
    <mergeCell ref="B207:R207"/>
    <mergeCell ref="B208:R208"/>
    <mergeCell ref="A209:R209"/>
    <mergeCell ref="A231:R233"/>
    <mergeCell ref="A234:R234"/>
    <mergeCell ref="B235:R235"/>
    <mergeCell ref="B236:R236"/>
    <mergeCell ref="B237:R238"/>
    <mergeCell ref="A239:R240"/>
    <mergeCell ref="B250:R251"/>
    <mergeCell ref="B252:R255"/>
    <mergeCell ref="A364:A367"/>
    <mergeCell ref="B360:R363"/>
    <mergeCell ref="B364:R367"/>
    <mergeCell ref="A81:H81"/>
    <mergeCell ref="A86:H86"/>
    <mergeCell ref="A92:H92"/>
    <mergeCell ref="A178:O178"/>
    <mergeCell ref="P178:R178"/>
    <mergeCell ref="A342:B342"/>
    <mergeCell ref="C342:R344"/>
    <mergeCell ref="A345:B345"/>
    <mergeCell ref="C345:R350"/>
    <mergeCell ref="A351:R351"/>
    <mergeCell ref="B352:R355"/>
    <mergeCell ref="A352:A355"/>
    <mergeCell ref="A356:A359"/>
    <mergeCell ref="B356:R359"/>
    <mergeCell ref="B173:G173"/>
    <mergeCell ref="P172:R172"/>
    <mergeCell ref="A106:E107"/>
    <mergeCell ref="A108:E109"/>
    <mergeCell ref="A110:E111"/>
    <mergeCell ref="A112:E113"/>
    <mergeCell ref="K85:N85"/>
    <mergeCell ref="A90:J91"/>
    <mergeCell ref="A93:H93"/>
    <mergeCell ref="A94:F94"/>
    <mergeCell ref="G25:K25"/>
    <mergeCell ref="G26:K26"/>
    <mergeCell ref="A163:R163"/>
    <mergeCell ref="A101:R103"/>
    <mergeCell ref="K83:N84"/>
    <mergeCell ref="A360:A363"/>
    <mergeCell ref="P85:R85"/>
    <mergeCell ref="K86:N87"/>
    <mergeCell ref="P86:R87"/>
    <mergeCell ref="K88:N88"/>
    <mergeCell ref="P88:R88"/>
    <mergeCell ref="A79:R79"/>
    <mergeCell ref="A87:H87"/>
    <mergeCell ref="A88:F88"/>
    <mergeCell ref="H88:J88"/>
    <mergeCell ref="H84:J84"/>
    <mergeCell ref="P91:R91"/>
    <mergeCell ref="K92:R95"/>
    <mergeCell ref="A95:F95"/>
    <mergeCell ref="H95:J95"/>
    <mergeCell ref="A118:E119"/>
    <mergeCell ref="P25:R25"/>
    <mergeCell ref="P83:R84"/>
    <mergeCell ref="G24:K24"/>
    <mergeCell ref="A37:R37"/>
    <mergeCell ref="A84:F84"/>
    <mergeCell ref="A82:H82"/>
    <mergeCell ref="K82:N82"/>
    <mergeCell ref="K80:N81"/>
    <mergeCell ref="P80:R81"/>
    <mergeCell ref="P82:R82"/>
    <mergeCell ref="A52:R52"/>
    <mergeCell ref="A33:R35"/>
    <mergeCell ref="A36:R36"/>
    <mergeCell ref="B58:R62"/>
    <mergeCell ref="B63:R64"/>
    <mergeCell ref="B261:R261"/>
    <mergeCell ref="H175:L175"/>
    <mergeCell ref="A23:K23"/>
    <mergeCell ref="M23:O23"/>
    <mergeCell ref="M24:O24"/>
    <mergeCell ref="M25:O25"/>
    <mergeCell ref="E156:G156"/>
    <mergeCell ref="E157:G157"/>
    <mergeCell ref="A156:D156"/>
    <mergeCell ref="A157:D157"/>
    <mergeCell ref="H94:J94"/>
    <mergeCell ref="A104:R104"/>
    <mergeCell ref="A105:R105"/>
    <mergeCell ref="K106:L107"/>
    <mergeCell ref="M106:N107"/>
    <mergeCell ref="O106:R107"/>
    <mergeCell ref="K89:N90"/>
    <mergeCell ref="K91:N91"/>
    <mergeCell ref="P89:R90"/>
    <mergeCell ref="F106:H107"/>
    <mergeCell ref="I106:J107"/>
    <mergeCell ref="A89:F89"/>
    <mergeCell ref="H89:J89"/>
    <mergeCell ref="F97:R100"/>
    <mergeCell ref="A323:B323"/>
    <mergeCell ref="C323:R324"/>
    <mergeCell ref="A320:R320"/>
    <mergeCell ref="A321:R321"/>
    <mergeCell ref="A325:B325"/>
    <mergeCell ref="C325:R327"/>
    <mergeCell ref="A212:R229"/>
    <mergeCell ref="A230:R230"/>
    <mergeCell ref="B174:G174"/>
    <mergeCell ref="B176:G176"/>
    <mergeCell ref="B175:G175"/>
    <mergeCell ref="B177:G177"/>
    <mergeCell ref="A241:R241"/>
    <mergeCell ref="B242:R242"/>
    <mergeCell ref="C243:R243"/>
    <mergeCell ref="C244:R244"/>
    <mergeCell ref="C245:R245"/>
    <mergeCell ref="B246:R246"/>
    <mergeCell ref="B247:R247"/>
    <mergeCell ref="B248:R248"/>
    <mergeCell ref="B249:R249"/>
    <mergeCell ref="B256:R257"/>
    <mergeCell ref="B258:R258"/>
    <mergeCell ref="B259:R260"/>
  </mergeCells>
  <dataValidations count="9">
    <dataValidation type="list" allowBlank="1" showInputMessage="1" showErrorMessage="1" prompt="select campus location" sqref="O5" xr:uid="{00000000-0002-0000-0000-000000000000}">
      <formula1>LOCATIONS</formula1>
    </dataValidation>
    <dataValidation type="list" allowBlank="1" showInputMessage="1" showErrorMessage="1" prompt="yes or no?" sqref="Q305:R306" xr:uid="{00000000-0002-0000-0000-000001000000}">
      <formula1>ANSWERS</formula1>
    </dataValidation>
    <dataValidation type="list" showInputMessage="1" showErrorMessage="1" prompt="indicate the number of retest" sqref="L161:L162" xr:uid="{00000000-0002-0000-0000-000002000000}">
      <formula1>TESTS</formula1>
    </dataValidation>
    <dataValidation type="list" showInputMessage="1" showErrorMessage="1" prompt="select school district from list" sqref="F13:M13" xr:uid="{00000000-0002-0000-0000-000003000000}">
      <formula1>SCHOOL</formula1>
    </dataValidation>
    <dataValidation type="list" showInputMessage="1" showErrorMessage="1" prompt="select campus location" sqref="M5:N5" xr:uid="{00000000-0002-0000-0000-000004000000}">
      <formula1>LOCATIONS</formula1>
    </dataValidation>
    <dataValidation type="list" showInputMessage="1" showErrorMessage="1" prompt="select new or revised contract" sqref="M6:N6" xr:uid="{00000000-0002-0000-0000-000005000000}">
      <formula1>TYPE</formula1>
    </dataValidation>
    <dataValidation type="list" showInputMessage="1" showErrorMessage="1" prompt="select risk status" sqref="F28:I28" xr:uid="{00000000-0002-0000-0000-000006000000}">
      <formula1>RISK</formula1>
    </dataValidation>
    <dataValidation type="list" showInputMessage="1" showErrorMessage="1" prompt="select program goal" sqref="F30:N30" xr:uid="{00000000-0002-0000-0000-000007000000}">
      <formula1>GLAS</formula1>
    </dataValidation>
    <dataValidation type="list" showInputMessage="1" showErrorMessage="1" prompt="Yes or No?" sqref="A32:B32" xr:uid="{00000000-0002-0000-0000-000008000000}">
      <formula1>ANSWERS</formula1>
    </dataValidation>
  </dataValidations>
  <printOptions horizontalCentered="1" verticalCentered="1"/>
  <pageMargins left="0.25" right="0.25" top="0.5" bottom="0.5" header="0.3" footer="0.1"/>
  <pageSetup scale="88" fitToHeight="8" orientation="portrait" horizontalDpi="1200" verticalDpi="1200" r:id="rId1"/>
  <rowBreaks count="8" manualBreakCount="8">
    <brk id="35" max="16383" man="1"/>
    <brk id="96" max="17" man="1"/>
    <brk id="133" max="16383" man="1"/>
    <brk id="180" max="16383" man="1"/>
    <brk id="229" max="16383" man="1"/>
    <brk id="287" max="17" man="1"/>
    <brk id="318" max="16383" man="1"/>
    <brk id="36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3"/>
  <sheetViews>
    <sheetView workbookViewId="0">
      <selection activeCell="C32" sqref="C32"/>
    </sheetView>
  </sheetViews>
  <sheetFormatPr defaultRowHeight="14.5" x14ac:dyDescent="0.35"/>
  <cols>
    <col min="1" max="1" width="14.54296875" bestFit="1" customWidth="1"/>
    <col min="3" max="3" width="31.7265625" bestFit="1" customWidth="1"/>
    <col min="4" max="4" width="10.81640625" bestFit="1" customWidth="1"/>
    <col min="5" max="5" width="24.26953125" bestFit="1" customWidth="1"/>
    <col min="6" max="6" width="23.7265625" bestFit="1" customWidth="1"/>
    <col min="9" max="9" width="10.54296875" bestFit="1" customWidth="1"/>
    <col min="16" max="16" width="37.453125" bestFit="1" customWidth="1"/>
  </cols>
  <sheetData>
    <row r="1" spans="1:29" ht="15" customHeight="1" x14ac:dyDescent="0.35">
      <c r="A1" t="s">
        <v>0</v>
      </c>
      <c r="C1" t="s">
        <v>48</v>
      </c>
      <c r="D1" t="s">
        <v>49</v>
      </c>
      <c r="E1" t="s">
        <v>269</v>
      </c>
      <c r="F1" t="s">
        <v>50</v>
      </c>
      <c r="H1" t="s">
        <v>11</v>
      </c>
      <c r="I1" t="s">
        <v>29</v>
      </c>
      <c r="J1" s="609" t="s">
        <v>32</v>
      </c>
      <c r="K1" s="609"/>
      <c r="L1" s="609"/>
      <c r="M1" s="609"/>
      <c r="N1" s="609"/>
      <c r="O1" s="609"/>
      <c r="P1" t="s">
        <v>34</v>
      </c>
      <c r="Q1" t="s">
        <v>36</v>
      </c>
      <c r="S1" t="s">
        <v>40</v>
      </c>
      <c r="T1" s="609" t="s">
        <v>250</v>
      </c>
      <c r="U1" s="609"/>
      <c r="V1" s="609"/>
      <c r="W1" s="609"/>
      <c r="X1" s="609"/>
      <c r="Y1" s="609"/>
      <c r="Z1" s="609"/>
      <c r="AA1" s="609"/>
      <c r="AB1" s="609"/>
      <c r="AC1">
        <v>1</v>
      </c>
    </row>
    <row r="2" spans="1:29" ht="15" customHeight="1" x14ac:dyDescent="0.35">
      <c r="A2" t="s">
        <v>350</v>
      </c>
      <c r="C2" t="s">
        <v>311</v>
      </c>
      <c r="D2" t="s">
        <v>312</v>
      </c>
      <c r="E2" t="s">
        <v>313</v>
      </c>
      <c r="F2" t="s">
        <v>314</v>
      </c>
      <c r="H2" t="s">
        <v>12</v>
      </c>
      <c r="I2" t="s">
        <v>28</v>
      </c>
      <c r="J2" s="609" t="s">
        <v>30</v>
      </c>
      <c r="K2" s="609"/>
      <c r="L2" s="609"/>
      <c r="M2" s="609"/>
      <c r="N2" s="609"/>
      <c r="O2" s="609"/>
      <c r="P2" t="s">
        <v>35</v>
      </c>
      <c r="Q2" t="s">
        <v>37</v>
      </c>
      <c r="S2" t="s">
        <v>41</v>
      </c>
      <c r="AC2">
        <v>2</v>
      </c>
    </row>
    <row r="3" spans="1:29" x14ac:dyDescent="0.35">
      <c r="A3" t="s">
        <v>5</v>
      </c>
      <c r="C3" t="s">
        <v>51</v>
      </c>
      <c r="D3" t="s">
        <v>52</v>
      </c>
      <c r="E3" t="s">
        <v>280</v>
      </c>
      <c r="F3" t="s">
        <v>53</v>
      </c>
      <c r="AC3">
        <v>3</v>
      </c>
    </row>
    <row r="4" spans="1:29" x14ac:dyDescent="0.35">
      <c r="A4" t="s">
        <v>6</v>
      </c>
      <c r="C4" t="s">
        <v>334</v>
      </c>
      <c r="D4" t="s">
        <v>335</v>
      </c>
      <c r="E4" t="s">
        <v>336</v>
      </c>
      <c r="F4" t="s">
        <v>337</v>
      </c>
      <c r="AC4">
        <v>4</v>
      </c>
    </row>
    <row r="5" spans="1:29" x14ac:dyDescent="0.35">
      <c r="A5" t="s">
        <v>2</v>
      </c>
      <c r="C5" t="s">
        <v>54</v>
      </c>
      <c r="D5" t="s">
        <v>55</v>
      </c>
      <c r="E5" t="s">
        <v>56</v>
      </c>
      <c r="F5" t="s">
        <v>57</v>
      </c>
      <c r="AC5">
        <v>5</v>
      </c>
    </row>
    <row r="6" spans="1:29" x14ac:dyDescent="0.35">
      <c r="A6" t="s">
        <v>1</v>
      </c>
      <c r="C6" t="s">
        <v>301</v>
      </c>
      <c r="D6" t="s">
        <v>302</v>
      </c>
      <c r="E6" t="s">
        <v>303</v>
      </c>
      <c r="F6" t="s">
        <v>304</v>
      </c>
    </row>
    <row r="7" spans="1:29" x14ac:dyDescent="0.35">
      <c r="A7" t="s">
        <v>7</v>
      </c>
      <c r="C7" t="s">
        <v>355</v>
      </c>
      <c r="D7" t="s">
        <v>356</v>
      </c>
      <c r="E7" t="s">
        <v>357</v>
      </c>
      <c r="F7" t="s">
        <v>358</v>
      </c>
    </row>
    <row r="8" spans="1:29" x14ac:dyDescent="0.35">
      <c r="A8" t="s">
        <v>3</v>
      </c>
      <c r="C8" t="s">
        <v>101</v>
      </c>
      <c r="D8" t="s">
        <v>102</v>
      </c>
      <c r="E8" t="s">
        <v>103</v>
      </c>
      <c r="F8" t="s">
        <v>104</v>
      </c>
    </row>
    <row r="9" spans="1:29" x14ac:dyDescent="0.35">
      <c r="C9" t="s">
        <v>105</v>
      </c>
      <c r="D9" t="s">
        <v>106</v>
      </c>
      <c r="E9" t="s">
        <v>107</v>
      </c>
      <c r="F9" t="s">
        <v>108</v>
      </c>
    </row>
    <row r="10" spans="1:29" x14ac:dyDescent="0.35">
      <c r="C10" t="s">
        <v>97</v>
      </c>
      <c r="D10" t="s">
        <v>98</v>
      </c>
      <c r="E10" t="s">
        <v>99</v>
      </c>
      <c r="F10" t="s">
        <v>100</v>
      </c>
    </row>
    <row r="11" spans="1:29" x14ac:dyDescent="0.35">
      <c r="C11" t="s">
        <v>324</v>
      </c>
      <c r="D11" t="s">
        <v>325</v>
      </c>
      <c r="E11" t="s">
        <v>59</v>
      </c>
      <c r="F11" t="s">
        <v>326</v>
      </c>
    </row>
    <row r="12" spans="1:29" x14ac:dyDescent="0.35">
      <c r="C12" t="s">
        <v>351</v>
      </c>
      <c r="D12" t="s">
        <v>352</v>
      </c>
      <c r="E12" t="s">
        <v>353</v>
      </c>
      <c r="F12" t="s">
        <v>354</v>
      </c>
    </row>
    <row r="13" spans="1:29" x14ac:dyDescent="0.35">
      <c r="C13" t="s">
        <v>271</v>
      </c>
      <c r="D13" t="s">
        <v>276</v>
      </c>
      <c r="E13" t="s">
        <v>273</v>
      </c>
      <c r="F13" t="s">
        <v>274</v>
      </c>
    </row>
    <row r="14" spans="1:29" x14ac:dyDescent="0.35">
      <c r="C14" t="s">
        <v>307</v>
      </c>
      <c r="D14" t="s">
        <v>308</v>
      </c>
      <c r="E14" t="s">
        <v>309</v>
      </c>
      <c r="F14" t="s">
        <v>310</v>
      </c>
    </row>
    <row r="15" spans="1:29" x14ac:dyDescent="0.35">
      <c r="C15" t="s">
        <v>339</v>
      </c>
      <c r="D15" t="s">
        <v>340</v>
      </c>
      <c r="E15" t="s">
        <v>341</v>
      </c>
      <c r="F15" t="s">
        <v>342</v>
      </c>
    </row>
    <row r="16" spans="1:29" x14ac:dyDescent="0.35">
      <c r="C16" t="s">
        <v>272</v>
      </c>
      <c r="D16" t="s">
        <v>58</v>
      </c>
      <c r="E16" t="s">
        <v>321</v>
      </c>
      <c r="F16" t="s">
        <v>60</v>
      </c>
    </row>
    <row r="17" spans="3:6" x14ac:dyDescent="0.35">
      <c r="C17" t="s">
        <v>332</v>
      </c>
      <c r="D17" t="s">
        <v>333</v>
      </c>
      <c r="E17" t="s">
        <v>331</v>
      </c>
      <c r="F17" t="s">
        <v>310</v>
      </c>
    </row>
    <row r="18" spans="3:6" x14ac:dyDescent="0.35">
      <c r="C18" t="s">
        <v>61</v>
      </c>
      <c r="D18" t="s">
        <v>62</v>
      </c>
      <c r="E18" t="s">
        <v>63</v>
      </c>
      <c r="F18" t="s">
        <v>64</v>
      </c>
    </row>
    <row r="19" spans="3:6" x14ac:dyDescent="0.35">
      <c r="C19" t="s">
        <v>328</v>
      </c>
      <c r="D19" t="s">
        <v>327</v>
      </c>
      <c r="E19" t="s">
        <v>329</v>
      </c>
      <c r="F19" t="s">
        <v>330</v>
      </c>
    </row>
    <row r="20" spans="3:6" x14ac:dyDescent="0.35">
      <c r="C20" t="s">
        <v>68</v>
      </c>
      <c r="D20" t="s">
        <v>69</v>
      </c>
      <c r="E20" t="s">
        <v>270</v>
      </c>
      <c r="F20" t="s">
        <v>70</v>
      </c>
    </row>
    <row r="21" spans="3:6" x14ac:dyDescent="0.35">
      <c r="C21" t="s">
        <v>319</v>
      </c>
      <c r="D21" t="s">
        <v>65</v>
      </c>
      <c r="E21" t="s">
        <v>66</v>
      </c>
      <c r="F21" t="s">
        <v>67</v>
      </c>
    </row>
    <row r="22" spans="3:6" x14ac:dyDescent="0.35">
      <c r="C22" t="s">
        <v>71</v>
      </c>
      <c r="D22" t="s">
        <v>72</v>
      </c>
      <c r="E22" t="s">
        <v>73</v>
      </c>
      <c r="F22" t="s">
        <v>74</v>
      </c>
    </row>
    <row r="23" spans="3:6" x14ac:dyDescent="0.35">
      <c r="C23" t="s">
        <v>295</v>
      </c>
      <c r="D23" t="s">
        <v>296</v>
      </c>
      <c r="E23" t="s">
        <v>297</v>
      </c>
      <c r="F23" t="s">
        <v>298</v>
      </c>
    </row>
    <row r="24" spans="3:6" x14ac:dyDescent="0.35">
      <c r="C24" t="s">
        <v>109</v>
      </c>
      <c r="D24" t="s">
        <v>110</v>
      </c>
      <c r="E24" t="s">
        <v>111</v>
      </c>
      <c r="F24" t="s">
        <v>4</v>
      </c>
    </row>
    <row r="25" spans="3:6" x14ac:dyDescent="0.35">
      <c r="C25" t="s">
        <v>112</v>
      </c>
      <c r="D25" t="s">
        <v>113</v>
      </c>
      <c r="E25" t="s">
        <v>114</v>
      </c>
      <c r="F25" t="s">
        <v>115</v>
      </c>
    </row>
    <row r="26" spans="3:6" x14ac:dyDescent="0.35">
      <c r="C26" t="s">
        <v>75</v>
      </c>
      <c r="D26" t="s">
        <v>76</v>
      </c>
      <c r="E26" t="s">
        <v>281</v>
      </c>
      <c r="F26" t="s">
        <v>77</v>
      </c>
    </row>
    <row r="27" spans="3:6" x14ac:dyDescent="0.35">
      <c r="C27" t="s">
        <v>78</v>
      </c>
      <c r="D27" t="s">
        <v>79</v>
      </c>
      <c r="E27" t="s">
        <v>80</v>
      </c>
      <c r="F27" t="s">
        <v>81</v>
      </c>
    </row>
    <row r="28" spans="3:6" x14ac:dyDescent="0.35">
      <c r="C28" t="s">
        <v>82</v>
      </c>
      <c r="D28" t="s">
        <v>83</v>
      </c>
      <c r="E28" t="s">
        <v>59</v>
      </c>
      <c r="F28" t="s">
        <v>84</v>
      </c>
    </row>
    <row r="29" spans="3:6" x14ac:dyDescent="0.35">
      <c r="C29" t="s">
        <v>85</v>
      </c>
      <c r="D29" t="s">
        <v>86</v>
      </c>
      <c r="E29" t="s">
        <v>87</v>
      </c>
      <c r="F29" t="s">
        <v>88</v>
      </c>
    </row>
    <row r="30" spans="3:6" x14ac:dyDescent="0.35">
      <c r="C30" t="s">
        <v>275</v>
      </c>
      <c r="D30" t="s">
        <v>277</v>
      </c>
      <c r="E30" t="s">
        <v>278</v>
      </c>
      <c r="F30" t="s">
        <v>279</v>
      </c>
    </row>
    <row r="31" spans="3:6" x14ac:dyDescent="0.35">
      <c r="C31" t="s">
        <v>370</v>
      </c>
      <c r="D31" t="s">
        <v>371</v>
      </c>
      <c r="E31" t="s">
        <v>372</v>
      </c>
      <c r="F31" t="s">
        <v>373</v>
      </c>
    </row>
    <row r="32" spans="3:6" x14ac:dyDescent="0.35">
      <c r="C32" t="s">
        <v>89</v>
      </c>
      <c r="D32" t="s">
        <v>90</v>
      </c>
      <c r="E32" t="s">
        <v>91</v>
      </c>
      <c r="F32" t="s">
        <v>92</v>
      </c>
    </row>
    <row r="33" spans="1:6" x14ac:dyDescent="0.35">
      <c r="C33" t="s">
        <v>93</v>
      </c>
      <c r="D33" t="s">
        <v>94</v>
      </c>
      <c r="E33" t="s">
        <v>95</v>
      </c>
      <c r="F33" t="s">
        <v>96</v>
      </c>
    </row>
    <row r="34" spans="1:6" x14ac:dyDescent="0.35">
      <c r="B34">
        <v>92</v>
      </c>
      <c r="C34" t="s">
        <v>315</v>
      </c>
      <c r="D34" t="s">
        <v>316</v>
      </c>
      <c r="E34" t="s">
        <v>317</v>
      </c>
      <c r="F34" t="s">
        <v>318</v>
      </c>
    </row>
    <row r="35" spans="1:6" x14ac:dyDescent="0.35">
      <c r="A35" s="79">
        <v>41505</v>
      </c>
      <c r="B35">
        <v>92</v>
      </c>
    </row>
    <row r="36" spans="1:6" x14ac:dyDescent="0.35">
      <c r="A36" s="79">
        <v>41506</v>
      </c>
      <c r="B36">
        <v>92</v>
      </c>
    </row>
    <row r="37" spans="1:6" x14ac:dyDescent="0.35">
      <c r="A37" s="79">
        <v>41507</v>
      </c>
      <c r="B37">
        <v>92</v>
      </c>
    </row>
    <row r="38" spans="1:6" x14ac:dyDescent="0.35">
      <c r="A38" s="79">
        <v>41508</v>
      </c>
      <c r="B38">
        <v>92</v>
      </c>
    </row>
    <row r="39" spans="1:6" x14ac:dyDescent="0.35">
      <c r="A39" s="79">
        <v>41509</v>
      </c>
      <c r="B39">
        <v>92</v>
      </c>
    </row>
    <row r="40" spans="1:6" x14ac:dyDescent="0.35">
      <c r="A40" s="79">
        <v>41510</v>
      </c>
      <c r="B40">
        <v>92</v>
      </c>
    </row>
    <row r="41" spans="1:6" x14ac:dyDescent="0.35">
      <c r="A41" s="79">
        <v>41511</v>
      </c>
      <c r="B41">
        <v>92</v>
      </c>
    </row>
    <row r="42" spans="1:6" x14ac:dyDescent="0.35">
      <c r="A42" s="79">
        <v>41512</v>
      </c>
      <c r="B42">
        <v>92</v>
      </c>
    </row>
    <row r="43" spans="1:6" x14ac:dyDescent="0.35">
      <c r="A43" s="79">
        <v>41513</v>
      </c>
      <c r="B43">
        <v>92</v>
      </c>
    </row>
    <row r="44" spans="1:6" x14ac:dyDescent="0.35">
      <c r="A44" s="79">
        <v>41514</v>
      </c>
      <c r="B44">
        <v>92</v>
      </c>
    </row>
    <row r="45" spans="1:6" x14ac:dyDescent="0.35">
      <c r="A45" s="79">
        <v>41515</v>
      </c>
      <c r="B45">
        <v>92</v>
      </c>
    </row>
    <row r="46" spans="1:6" x14ac:dyDescent="0.35">
      <c r="A46" s="79">
        <v>41516</v>
      </c>
      <c r="B46">
        <v>92</v>
      </c>
    </row>
    <row r="47" spans="1:6" x14ac:dyDescent="0.35">
      <c r="A47" s="79">
        <v>41517</v>
      </c>
      <c r="B47">
        <v>92</v>
      </c>
    </row>
    <row r="48" spans="1:6" x14ac:dyDescent="0.35">
      <c r="A48" s="79">
        <v>41518</v>
      </c>
      <c r="B48">
        <v>92</v>
      </c>
    </row>
    <row r="49" spans="1:2" x14ac:dyDescent="0.35">
      <c r="A49" s="79">
        <v>41519</v>
      </c>
      <c r="B49">
        <v>92</v>
      </c>
    </row>
    <row r="50" spans="1:2" x14ac:dyDescent="0.35">
      <c r="A50" s="79">
        <v>41520</v>
      </c>
      <c r="B50">
        <v>92</v>
      </c>
    </row>
    <row r="51" spans="1:2" x14ac:dyDescent="0.35">
      <c r="A51" s="79">
        <v>41521</v>
      </c>
      <c r="B51">
        <v>92</v>
      </c>
    </row>
    <row r="52" spans="1:2" x14ac:dyDescent="0.35">
      <c r="A52" s="79">
        <v>41522</v>
      </c>
      <c r="B52">
        <v>92</v>
      </c>
    </row>
    <row r="53" spans="1:2" x14ac:dyDescent="0.35">
      <c r="A53" s="79">
        <v>41523</v>
      </c>
      <c r="B53">
        <v>92</v>
      </c>
    </row>
    <row r="54" spans="1:2" x14ac:dyDescent="0.35">
      <c r="A54" s="79">
        <v>41524</v>
      </c>
      <c r="B54">
        <v>92</v>
      </c>
    </row>
    <row r="55" spans="1:2" x14ac:dyDescent="0.35">
      <c r="A55" s="79">
        <v>41525</v>
      </c>
      <c r="B55">
        <v>92</v>
      </c>
    </row>
    <row r="56" spans="1:2" x14ac:dyDescent="0.35">
      <c r="A56" s="79">
        <v>41526</v>
      </c>
      <c r="B56">
        <v>92</v>
      </c>
    </row>
    <row r="57" spans="1:2" x14ac:dyDescent="0.35">
      <c r="A57" s="79">
        <v>41527</v>
      </c>
      <c r="B57">
        <v>92</v>
      </c>
    </row>
    <row r="58" spans="1:2" x14ac:dyDescent="0.35">
      <c r="A58" s="79">
        <v>41528</v>
      </c>
      <c r="B58">
        <v>92</v>
      </c>
    </row>
    <row r="59" spans="1:2" x14ac:dyDescent="0.35">
      <c r="A59" s="79">
        <v>41529</v>
      </c>
      <c r="B59">
        <v>92</v>
      </c>
    </row>
    <row r="60" spans="1:2" x14ac:dyDescent="0.35">
      <c r="A60" s="79">
        <v>41530</v>
      </c>
      <c r="B60">
        <v>92</v>
      </c>
    </row>
    <row r="61" spans="1:2" x14ac:dyDescent="0.35">
      <c r="A61" s="79">
        <v>41531</v>
      </c>
      <c r="B61">
        <v>92</v>
      </c>
    </row>
    <row r="62" spans="1:2" x14ac:dyDescent="0.35">
      <c r="A62" s="79">
        <v>41532</v>
      </c>
      <c r="B62">
        <v>92</v>
      </c>
    </row>
    <row r="63" spans="1:2" x14ac:dyDescent="0.35">
      <c r="A63" s="79">
        <v>41533</v>
      </c>
      <c r="B63">
        <v>92</v>
      </c>
    </row>
    <row r="64" spans="1:2" x14ac:dyDescent="0.35">
      <c r="A64" s="79">
        <v>41534</v>
      </c>
      <c r="B64">
        <v>92</v>
      </c>
    </row>
    <row r="65" spans="1:2" x14ac:dyDescent="0.35">
      <c r="A65" s="79">
        <v>41535</v>
      </c>
      <c r="B65">
        <v>92</v>
      </c>
    </row>
    <row r="66" spans="1:2" x14ac:dyDescent="0.35">
      <c r="A66" s="79">
        <v>41536</v>
      </c>
      <c r="B66">
        <v>92</v>
      </c>
    </row>
    <row r="67" spans="1:2" x14ac:dyDescent="0.35">
      <c r="A67" s="79">
        <v>41537</v>
      </c>
      <c r="B67">
        <v>92</v>
      </c>
    </row>
    <row r="68" spans="1:2" x14ac:dyDescent="0.35">
      <c r="A68" s="79">
        <v>41538</v>
      </c>
      <c r="B68">
        <v>92</v>
      </c>
    </row>
    <row r="69" spans="1:2" x14ac:dyDescent="0.35">
      <c r="A69" s="79">
        <v>41539</v>
      </c>
      <c r="B69">
        <v>92</v>
      </c>
    </row>
    <row r="70" spans="1:2" x14ac:dyDescent="0.35">
      <c r="A70" s="79">
        <v>41540</v>
      </c>
      <c r="B70">
        <v>92</v>
      </c>
    </row>
    <row r="71" spans="1:2" x14ac:dyDescent="0.35">
      <c r="A71" s="79">
        <v>41541</v>
      </c>
      <c r="B71">
        <v>92</v>
      </c>
    </row>
    <row r="72" spans="1:2" x14ac:dyDescent="0.35">
      <c r="A72" s="79">
        <v>41542</v>
      </c>
      <c r="B72">
        <v>92</v>
      </c>
    </row>
    <row r="73" spans="1:2" x14ac:dyDescent="0.35">
      <c r="A73" s="79">
        <v>41543</v>
      </c>
      <c r="B73">
        <v>92</v>
      </c>
    </row>
    <row r="74" spans="1:2" x14ac:dyDescent="0.35">
      <c r="A74" s="79">
        <v>41544</v>
      </c>
      <c r="B74">
        <v>92</v>
      </c>
    </row>
    <row r="75" spans="1:2" x14ac:dyDescent="0.35">
      <c r="A75" s="79">
        <v>41545</v>
      </c>
      <c r="B75">
        <v>92</v>
      </c>
    </row>
    <row r="76" spans="1:2" x14ac:dyDescent="0.35">
      <c r="A76" s="79">
        <v>41546</v>
      </c>
      <c r="B76">
        <v>92</v>
      </c>
    </row>
    <row r="77" spans="1:2" x14ac:dyDescent="0.35">
      <c r="A77" s="79">
        <v>41547</v>
      </c>
      <c r="B77">
        <v>92</v>
      </c>
    </row>
    <row r="78" spans="1:2" x14ac:dyDescent="0.35">
      <c r="A78" s="79">
        <v>41548</v>
      </c>
      <c r="B78">
        <v>92</v>
      </c>
    </row>
    <row r="79" spans="1:2" x14ac:dyDescent="0.35">
      <c r="A79" s="79">
        <v>41549</v>
      </c>
      <c r="B79">
        <v>92</v>
      </c>
    </row>
    <row r="80" spans="1:2" x14ac:dyDescent="0.35">
      <c r="A80" s="79">
        <v>41550</v>
      </c>
      <c r="B80">
        <v>92</v>
      </c>
    </row>
    <row r="81" spans="1:2" x14ac:dyDescent="0.35">
      <c r="A81" s="79">
        <v>41551</v>
      </c>
      <c r="B81">
        <v>92</v>
      </c>
    </row>
    <row r="82" spans="1:2" x14ac:dyDescent="0.35">
      <c r="A82" s="79">
        <v>41552</v>
      </c>
      <c r="B82">
        <v>92</v>
      </c>
    </row>
    <row r="83" spans="1:2" x14ac:dyDescent="0.35">
      <c r="A83" s="79">
        <v>41553</v>
      </c>
      <c r="B83">
        <v>92</v>
      </c>
    </row>
    <row r="84" spans="1:2" x14ac:dyDescent="0.35">
      <c r="A84" s="79">
        <v>41554</v>
      </c>
      <c r="B84">
        <v>92</v>
      </c>
    </row>
    <row r="85" spans="1:2" x14ac:dyDescent="0.35">
      <c r="A85" s="79">
        <v>41555</v>
      </c>
      <c r="B85">
        <v>92</v>
      </c>
    </row>
    <row r="86" spans="1:2" x14ac:dyDescent="0.35">
      <c r="A86" s="79">
        <v>41556</v>
      </c>
      <c r="B86">
        <v>92</v>
      </c>
    </row>
    <row r="87" spans="1:2" x14ac:dyDescent="0.35">
      <c r="A87" s="79">
        <v>41557</v>
      </c>
      <c r="B87">
        <v>92</v>
      </c>
    </row>
    <row r="88" spans="1:2" x14ac:dyDescent="0.35">
      <c r="A88" s="79">
        <v>41558</v>
      </c>
      <c r="B88">
        <v>92</v>
      </c>
    </row>
    <row r="89" spans="1:2" x14ac:dyDescent="0.35">
      <c r="A89" s="79">
        <v>41559</v>
      </c>
      <c r="B89">
        <v>92</v>
      </c>
    </row>
    <row r="90" spans="1:2" x14ac:dyDescent="0.35">
      <c r="A90" s="79">
        <v>41560</v>
      </c>
      <c r="B90">
        <v>92</v>
      </c>
    </row>
    <row r="91" spans="1:2" x14ac:dyDescent="0.35">
      <c r="A91" s="79">
        <v>41561</v>
      </c>
      <c r="B91">
        <v>92</v>
      </c>
    </row>
    <row r="92" spans="1:2" x14ac:dyDescent="0.35">
      <c r="A92" s="79">
        <v>41562</v>
      </c>
      <c r="B92">
        <v>92</v>
      </c>
    </row>
    <row r="93" spans="1:2" x14ac:dyDescent="0.35">
      <c r="A93" s="79">
        <v>41563</v>
      </c>
      <c r="B93">
        <v>92</v>
      </c>
    </row>
    <row r="94" spans="1:2" x14ac:dyDescent="0.35">
      <c r="A94" s="79">
        <v>41564</v>
      </c>
      <c r="B94">
        <v>92</v>
      </c>
    </row>
    <row r="95" spans="1:2" x14ac:dyDescent="0.35">
      <c r="A95" s="79">
        <v>41565</v>
      </c>
      <c r="B95">
        <v>92</v>
      </c>
    </row>
    <row r="96" spans="1:2" x14ac:dyDescent="0.35">
      <c r="A96" s="79">
        <v>41566</v>
      </c>
      <c r="B96">
        <v>92</v>
      </c>
    </row>
    <row r="97" spans="1:2" x14ac:dyDescent="0.35">
      <c r="A97" s="79">
        <v>41567</v>
      </c>
      <c r="B97">
        <v>92</v>
      </c>
    </row>
    <row r="98" spans="1:2" x14ac:dyDescent="0.35">
      <c r="A98" s="79">
        <v>41568</v>
      </c>
      <c r="B98">
        <v>92</v>
      </c>
    </row>
    <row r="99" spans="1:2" x14ac:dyDescent="0.35">
      <c r="A99" s="79">
        <v>41569</v>
      </c>
      <c r="B99">
        <v>92</v>
      </c>
    </row>
    <row r="100" spans="1:2" x14ac:dyDescent="0.35">
      <c r="A100" s="79">
        <v>41570</v>
      </c>
      <c r="B100">
        <v>92</v>
      </c>
    </row>
    <row r="101" spans="1:2" x14ac:dyDescent="0.35">
      <c r="A101" s="79">
        <v>41571</v>
      </c>
      <c r="B101">
        <v>92</v>
      </c>
    </row>
    <row r="102" spans="1:2" x14ac:dyDescent="0.35">
      <c r="A102" s="79">
        <v>41572</v>
      </c>
      <c r="B102">
        <v>92</v>
      </c>
    </row>
    <row r="103" spans="1:2" x14ac:dyDescent="0.35">
      <c r="A103" s="79">
        <v>41573</v>
      </c>
      <c r="B103">
        <v>92</v>
      </c>
    </row>
    <row r="104" spans="1:2" x14ac:dyDescent="0.35">
      <c r="A104" s="79">
        <v>41574</v>
      </c>
      <c r="B104">
        <v>92</v>
      </c>
    </row>
    <row r="105" spans="1:2" x14ac:dyDescent="0.35">
      <c r="A105" s="79">
        <v>41575</v>
      </c>
      <c r="B105">
        <v>92</v>
      </c>
    </row>
    <row r="106" spans="1:2" x14ac:dyDescent="0.35">
      <c r="A106" s="79">
        <v>41576</v>
      </c>
      <c r="B106">
        <v>92</v>
      </c>
    </row>
    <row r="107" spans="1:2" x14ac:dyDescent="0.35">
      <c r="A107" s="79">
        <v>41577</v>
      </c>
      <c r="B107">
        <v>92</v>
      </c>
    </row>
    <row r="108" spans="1:2" x14ac:dyDescent="0.35">
      <c r="A108" s="79">
        <v>41578</v>
      </c>
      <c r="B108">
        <v>92</v>
      </c>
    </row>
    <row r="109" spans="1:2" x14ac:dyDescent="0.35">
      <c r="A109" s="79">
        <v>41579</v>
      </c>
      <c r="B109">
        <v>92</v>
      </c>
    </row>
    <row r="110" spans="1:2" x14ac:dyDescent="0.35">
      <c r="A110" s="79">
        <v>41580</v>
      </c>
      <c r="B110">
        <v>92</v>
      </c>
    </row>
    <row r="111" spans="1:2" x14ac:dyDescent="0.35">
      <c r="A111" s="79">
        <v>41581</v>
      </c>
      <c r="B111">
        <v>92</v>
      </c>
    </row>
    <row r="112" spans="1:2" x14ac:dyDescent="0.35">
      <c r="A112" s="79">
        <v>41582</v>
      </c>
      <c r="B112">
        <v>92</v>
      </c>
    </row>
    <row r="113" spans="1:2" x14ac:dyDescent="0.35">
      <c r="A113" s="79">
        <v>41583</v>
      </c>
      <c r="B113">
        <v>92</v>
      </c>
    </row>
    <row r="114" spans="1:2" x14ac:dyDescent="0.35">
      <c r="A114" s="79">
        <v>41584</v>
      </c>
      <c r="B114">
        <v>92</v>
      </c>
    </row>
    <row r="115" spans="1:2" x14ac:dyDescent="0.35">
      <c r="A115" s="79">
        <v>41585</v>
      </c>
      <c r="B115">
        <v>92</v>
      </c>
    </row>
    <row r="116" spans="1:2" x14ac:dyDescent="0.35">
      <c r="A116" s="79">
        <v>41586</v>
      </c>
      <c r="B116">
        <v>92</v>
      </c>
    </row>
    <row r="117" spans="1:2" x14ac:dyDescent="0.35">
      <c r="A117" s="79">
        <v>41587</v>
      </c>
      <c r="B117">
        <v>92</v>
      </c>
    </row>
    <row r="118" spans="1:2" x14ac:dyDescent="0.35">
      <c r="A118" s="79">
        <v>41588</v>
      </c>
      <c r="B118">
        <v>92</v>
      </c>
    </row>
    <row r="119" spans="1:2" x14ac:dyDescent="0.35">
      <c r="A119" s="79">
        <v>41589</v>
      </c>
      <c r="B119">
        <v>92</v>
      </c>
    </row>
    <row r="120" spans="1:2" x14ac:dyDescent="0.35">
      <c r="A120" s="79">
        <v>41590</v>
      </c>
      <c r="B120">
        <v>92</v>
      </c>
    </row>
    <row r="121" spans="1:2" x14ac:dyDescent="0.35">
      <c r="A121" s="79">
        <v>41591</v>
      </c>
      <c r="B121">
        <v>92</v>
      </c>
    </row>
    <row r="122" spans="1:2" x14ac:dyDescent="0.35">
      <c r="A122" s="79">
        <v>41592</v>
      </c>
      <c r="B122">
        <v>92</v>
      </c>
    </row>
    <row r="123" spans="1:2" x14ac:dyDescent="0.35">
      <c r="A123" s="79">
        <v>41593</v>
      </c>
      <c r="B123">
        <v>92</v>
      </c>
    </row>
    <row r="124" spans="1:2" x14ac:dyDescent="0.35">
      <c r="A124" s="79">
        <v>41594</v>
      </c>
      <c r="B124">
        <v>92</v>
      </c>
    </row>
    <row r="125" spans="1:2" x14ac:dyDescent="0.35">
      <c r="A125" s="79">
        <v>41595</v>
      </c>
      <c r="B125">
        <v>92</v>
      </c>
    </row>
    <row r="126" spans="1:2" x14ac:dyDescent="0.35">
      <c r="A126" s="79">
        <v>41596</v>
      </c>
      <c r="B126">
        <v>92</v>
      </c>
    </row>
    <row r="127" spans="1:2" x14ac:dyDescent="0.35">
      <c r="A127" s="79">
        <v>41597</v>
      </c>
      <c r="B127">
        <v>92</v>
      </c>
    </row>
    <row r="128" spans="1:2" x14ac:dyDescent="0.35">
      <c r="A128" s="79">
        <v>41598</v>
      </c>
      <c r="B128">
        <v>92</v>
      </c>
    </row>
    <row r="129" spans="1:2" x14ac:dyDescent="0.35">
      <c r="A129" s="79">
        <v>41599</v>
      </c>
      <c r="B129">
        <v>92</v>
      </c>
    </row>
    <row r="130" spans="1:2" x14ac:dyDescent="0.35">
      <c r="A130" s="79">
        <v>41600</v>
      </c>
      <c r="B130">
        <v>92</v>
      </c>
    </row>
    <row r="131" spans="1:2" x14ac:dyDescent="0.35">
      <c r="A131" s="79">
        <v>41601</v>
      </c>
      <c r="B131">
        <v>92</v>
      </c>
    </row>
    <row r="132" spans="1:2" x14ac:dyDescent="0.35">
      <c r="A132" s="79">
        <v>41602</v>
      </c>
      <c r="B132">
        <v>92</v>
      </c>
    </row>
    <row r="133" spans="1:2" x14ac:dyDescent="0.35">
      <c r="A133" s="79">
        <v>41603</v>
      </c>
      <c r="B133">
        <v>92</v>
      </c>
    </row>
    <row r="134" spans="1:2" x14ac:dyDescent="0.35">
      <c r="A134" s="79">
        <v>41604</v>
      </c>
      <c r="B134">
        <v>92</v>
      </c>
    </row>
    <row r="135" spans="1:2" x14ac:dyDescent="0.35">
      <c r="A135" s="79">
        <v>41605</v>
      </c>
      <c r="B135">
        <v>92</v>
      </c>
    </row>
    <row r="136" spans="1:2" x14ac:dyDescent="0.35">
      <c r="A136" s="79">
        <v>41606</v>
      </c>
      <c r="B136">
        <v>92</v>
      </c>
    </row>
    <row r="137" spans="1:2" x14ac:dyDescent="0.35">
      <c r="A137" s="79">
        <v>41607</v>
      </c>
      <c r="B137">
        <v>92</v>
      </c>
    </row>
    <row r="138" spans="1:2" x14ac:dyDescent="0.35">
      <c r="A138" s="79">
        <v>41608</v>
      </c>
      <c r="B138">
        <v>92</v>
      </c>
    </row>
    <row r="139" spans="1:2" x14ac:dyDescent="0.35">
      <c r="A139" s="79">
        <v>41609</v>
      </c>
      <c r="B139">
        <v>92</v>
      </c>
    </row>
    <row r="140" spans="1:2" x14ac:dyDescent="0.35">
      <c r="A140" s="79">
        <v>41610</v>
      </c>
      <c r="B140">
        <v>92</v>
      </c>
    </row>
    <row r="141" spans="1:2" x14ac:dyDescent="0.35">
      <c r="A141" s="79">
        <v>41611</v>
      </c>
      <c r="B141">
        <v>92</v>
      </c>
    </row>
    <row r="142" spans="1:2" x14ac:dyDescent="0.35">
      <c r="A142" s="79">
        <v>41612</v>
      </c>
      <c r="B142">
        <v>92</v>
      </c>
    </row>
    <row r="143" spans="1:2" x14ac:dyDescent="0.35">
      <c r="A143" s="79">
        <v>41613</v>
      </c>
      <c r="B143">
        <v>92</v>
      </c>
    </row>
    <row r="144" spans="1:2" x14ac:dyDescent="0.35">
      <c r="A144" s="79">
        <v>41614</v>
      </c>
      <c r="B144">
        <v>92</v>
      </c>
    </row>
    <row r="145" spans="1:2" x14ac:dyDescent="0.35">
      <c r="A145" s="79">
        <v>41615</v>
      </c>
      <c r="B145">
        <v>92</v>
      </c>
    </row>
    <row r="146" spans="1:2" x14ac:dyDescent="0.35">
      <c r="A146" s="79">
        <v>41616</v>
      </c>
      <c r="B146">
        <v>92</v>
      </c>
    </row>
    <row r="147" spans="1:2" x14ac:dyDescent="0.35">
      <c r="A147" s="79">
        <v>41617</v>
      </c>
      <c r="B147">
        <v>92</v>
      </c>
    </row>
    <row r="148" spans="1:2" x14ac:dyDescent="0.35">
      <c r="A148" s="79">
        <v>41618</v>
      </c>
      <c r="B148">
        <v>92</v>
      </c>
    </row>
    <row r="149" spans="1:2" x14ac:dyDescent="0.35">
      <c r="A149" s="79">
        <v>41619</v>
      </c>
      <c r="B149">
        <v>92</v>
      </c>
    </row>
    <row r="150" spans="1:2" x14ac:dyDescent="0.35">
      <c r="A150" s="79">
        <v>41620</v>
      </c>
      <c r="B150">
        <v>92</v>
      </c>
    </row>
    <row r="151" spans="1:2" x14ac:dyDescent="0.35">
      <c r="A151" s="79">
        <v>41621</v>
      </c>
      <c r="B151">
        <v>92</v>
      </c>
    </row>
    <row r="152" spans="1:2" x14ac:dyDescent="0.35">
      <c r="A152" s="79">
        <v>41622</v>
      </c>
      <c r="B152">
        <v>92</v>
      </c>
    </row>
    <row r="153" spans="1:2" x14ac:dyDescent="0.35">
      <c r="A153" s="79">
        <v>41623</v>
      </c>
      <c r="B153">
        <v>92</v>
      </c>
    </row>
    <row r="154" spans="1:2" x14ac:dyDescent="0.35">
      <c r="A154" s="79">
        <v>41624</v>
      </c>
      <c r="B154">
        <v>92</v>
      </c>
    </row>
    <row r="155" spans="1:2" x14ac:dyDescent="0.35">
      <c r="A155" s="79">
        <v>41625</v>
      </c>
      <c r="B155">
        <v>92</v>
      </c>
    </row>
    <row r="156" spans="1:2" x14ac:dyDescent="0.35">
      <c r="A156" s="79">
        <v>41626</v>
      </c>
      <c r="B156">
        <v>92</v>
      </c>
    </row>
    <row r="157" spans="1:2" x14ac:dyDescent="0.35">
      <c r="A157" s="79">
        <v>41627</v>
      </c>
      <c r="B157">
        <v>92</v>
      </c>
    </row>
    <row r="158" spans="1:2" x14ac:dyDescent="0.35">
      <c r="A158" s="79">
        <v>41628</v>
      </c>
      <c r="B158">
        <v>92</v>
      </c>
    </row>
    <row r="159" spans="1:2" x14ac:dyDescent="0.35">
      <c r="A159" s="79">
        <v>41629</v>
      </c>
      <c r="B159">
        <v>92</v>
      </c>
    </row>
    <row r="160" spans="1:2" x14ac:dyDescent="0.35">
      <c r="A160" s="79">
        <v>41630</v>
      </c>
      <c r="B160">
        <v>92</v>
      </c>
    </row>
    <row r="161" spans="1:2" x14ac:dyDescent="0.35">
      <c r="A161" s="79">
        <v>41631</v>
      </c>
      <c r="B161">
        <v>92</v>
      </c>
    </row>
    <row r="162" spans="1:2" x14ac:dyDescent="0.35">
      <c r="A162" s="79">
        <v>41632</v>
      </c>
      <c r="B162">
        <v>92</v>
      </c>
    </row>
    <row r="163" spans="1:2" x14ac:dyDescent="0.35">
      <c r="A163" s="79">
        <v>41633</v>
      </c>
      <c r="B163">
        <v>92</v>
      </c>
    </row>
    <row r="164" spans="1:2" x14ac:dyDescent="0.35">
      <c r="A164" s="79">
        <v>41634</v>
      </c>
      <c r="B164">
        <v>92</v>
      </c>
    </row>
    <row r="165" spans="1:2" x14ac:dyDescent="0.35">
      <c r="A165" s="79">
        <v>41635</v>
      </c>
      <c r="B165">
        <v>92</v>
      </c>
    </row>
    <row r="166" spans="1:2" x14ac:dyDescent="0.35">
      <c r="A166" s="79">
        <v>41636</v>
      </c>
      <c r="B166">
        <v>92</v>
      </c>
    </row>
    <row r="167" spans="1:2" x14ac:dyDescent="0.35">
      <c r="A167" s="79">
        <v>41637</v>
      </c>
      <c r="B167">
        <v>92</v>
      </c>
    </row>
    <row r="168" spans="1:2" x14ac:dyDescent="0.35">
      <c r="A168" s="79">
        <v>41638</v>
      </c>
      <c r="B168">
        <v>92</v>
      </c>
    </row>
    <row r="169" spans="1:2" x14ac:dyDescent="0.35">
      <c r="A169" s="79">
        <v>41639</v>
      </c>
      <c r="B169">
        <v>120</v>
      </c>
    </row>
    <row r="170" spans="1:2" x14ac:dyDescent="0.35">
      <c r="A170" s="79">
        <v>41640</v>
      </c>
      <c r="B170">
        <v>120</v>
      </c>
    </row>
    <row r="171" spans="1:2" x14ac:dyDescent="0.35">
      <c r="A171" s="79">
        <v>41641</v>
      </c>
      <c r="B171">
        <v>120</v>
      </c>
    </row>
    <row r="172" spans="1:2" x14ac:dyDescent="0.35">
      <c r="A172" s="79">
        <v>41642</v>
      </c>
      <c r="B172">
        <v>120</v>
      </c>
    </row>
    <row r="173" spans="1:2" x14ac:dyDescent="0.35">
      <c r="A173" s="79">
        <v>41643</v>
      </c>
      <c r="B173">
        <v>120</v>
      </c>
    </row>
    <row r="174" spans="1:2" x14ac:dyDescent="0.35">
      <c r="A174" s="79">
        <v>41644</v>
      </c>
      <c r="B174">
        <v>120</v>
      </c>
    </row>
    <row r="175" spans="1:2" x14ac:dyDescent="0.35">
      <c r="A175" s="79">
        <v>41645</v>
      </c>
      <c r="B175">
        <v>120</v>
      </c>
    </row>
    <row r="176" spans="1:2" x14ac:dyDescent="0.35">
      <c r="A176" s="79">
        <v>41646</v>
      </c>
      <c r="B176">
        <v>120</v>
      </c>
    </row>
    <row r="177" spans="1:2" x14ac:dyDescent="0.35">
      <c r="A177" s="79">
        <v>41647</v>
      </c>
      <c r="B177">
        <v>120</v>
      </c>
    </row>
    <row r="178" spans="1:2" x14ac:dyDescent="0.35">
      <c r="A178" s="79">
        <v>41648</v>
      </c>
      <c r="B178">
        <v>120</v>
      </c>
    </row>
    <row r="179" spans="1:2" x14ac:dyDescent="0.35">
      <c r="A179" s="79">
        <v>41649</v>
      </c>
      <c r="B179">
        <v>120</v>
      </c>
    </row>
    <row r="180" spans="1:2" x14ac:dyDescent="0.35">
      <c r="A180" s="79">
        <v>41650</v>
      </c>
      <c r="B180">
        <v>120</v>
      </c>
    </row>
    <row r="181" spans="1:2" x14ac:dyDescent="0.35">
      <c r="A181" s="79">
        <v>41651</v>
      </c>
      <c r="B181">
        <v>120</v>
      </c>
    </row>
    <row r="182" spans="1:2" x14ac:dyDescent="0.35">
      <c r="A182" s="79">
        <v>41652</v>
      </c>
      <c r="B182">
        <v>120</v>
      </c>
    </row>
    <row r="183" spans="1:2" x14ac:dyDescent="0.35">
      <c r="A183" s="79">
        <v>41653</v>
      </c>
      <c r="B183">
        <v>120</v>
      </c>
    </row>
    <row r="184" spans="1:2" x14ac:dyDescent="0.35">
      <c r="A184" s="79">
        <v>41654</v>
      </c>
      <c r="B184">
        <v>120</v>
      </c>
    </row>
    <row r="185" spans="1:2" x14ac:dyDescent="0.35">
      <c r="A185" s="79">
        <v>41655</v>
      </c>
      <c r="B185">
        <v>120</v>
      </c>
    </row>
    <row r="186" spans="1:2" x14ac:dyDescent="0.35">
      <c r="A186" s="79">
        <v>41656</v>
      </c>
      <c r="B186">
        <v>120</v>
      </c>
    </row>
    <row r="187" spans="1:2" x14ac:dyDescent="0.35">
      <c r="A187" s="79">
        <v>41657</v>
      </c>
      <c r="B187">
        <v>120</v>
      </c>
    </row>
    <row r="188" spans="1:2" x14ac:dyDescent="0.35">
      <c r="A188" s="79">
        <v>41658</v>
      </c>
      <c r="B188">
        <v>120</v>
      </c>
    </row>
    <row r="189" spans="1:2" x14ac:dyDescent="0.35">
      <c r="A189" s="79">
        <v>41659</v>
      </c>
      <c r="B189">
        <v>120</v>
      </c>
    </row>
    <row r="190" spans="1:2" x14ac:dyDescent="0.35">
      <c r="A190" s="79">
        <v>41660</v>
      </c>
      <c r="B190">
        <v>120</v>
      </c>
    </row>
    <row r="191" spans="1:2" x14ac:dyDescent="0.35">
      <c r="A191" s="79">
        <v>41661</v>
      </c>
      <c r="B191">
        <v>120</v>
      </c>
    </row>
    <row r="192" spans="1:2" x14ac:dyDescent="0.35">
      <c r="A192" s="79">
        <v>41662</v>
      </c>
      <c r="B192">
        <v>120</v>
      </c>
    </row>
    <row r="193" spans="1:2" x14ac:dyDescent="0.35">
      <c r="A193" s="79">
        <v>41663</v>
      </c>
      <c r="B193">
        <v>120</v>
      </c>
    </row>
    <row r="194" spans="1:2" x14ac:dyDescent="0.35">
      <c r="A194" s="79">
        <v>41664</v>
      </c>
      <c r="B194">
        <v>120</v>
      </c>
    </row>
    <row r="195" spans="1:2" x14ac:dyDescent="0.35">
      <c r="A195" s="79">
        <v>41665</v>
      </c>
      <c r="B195">
        <v>120</v>
      </c>
    </row>
    <row r="196" spans="1:2" x14ac:dyDescent="0.35">
      <c r="A196" s="79">
        <v>41666</v>
      </c>
      <c r="B196">
        <v>120</v>
      </c>
    </row>
    <row r="197" spans="1:2" x14ac:dyDescent="0.35">
      <c r="A197" s="79">
        <v>41667</v>
      </c>
      <c r="B197">
        <v>120</v>
      </c>
    </row>
    <row r="198" spans="1:2" x14ac:dyDescent="0.35">
      <c r="A198" s="79">
        <v>41668</v>
      </c>
      <c r="B198">
        <v>120</v>
      </c>
    </row>
    <row r="199" spans="1:2" x14ac:dyDescent="0.35">
      <c r="A199" s="79">
        <v>41669</v>
      </c>
      <c r="B199">
        <v>120</v>
      </c>
    </row>
    <row r="200" spans="1:2" x14ac:dyDescent="0.35">
      <c r="A200" s="79">
        <v>41670</v>
      </c>
      <c r="B200">
        <v>120</v>
      </c>
    </row>
    <row r="201" spans="1:2" x14ac:dyDescent="0.35">
      <c r="A201" s="79">
        <v>41671</v>
      </c>
      <c r="B201">
        <v>120</v>
      </c>
    </row>
    <row r="202" spans="1:2" x14ac:dyDescent="0.35">
      <c r="A202" s="79">
        <v>41672</v>
      </c>
      <c r="B202">
        <v>120</v>
      </c>
    </row>
    <row r="203" spans="1:2" x14ac:dyDescent="0.35">
      <c r="A203" s="79">
        <v>41673</v>
      </c>
      <c r="B203">
        <v>120</v>
      </c>
    </row>
    <row r="204" spans="1:2" x14ac:dyDescent="0.35">
      <c r="A204" s="79">
        <v>41674</v>
      </c>
      <c r="B204">
        <v>120</v>
      </c>
    </row>
    <row r="205" spans="1:2" x14ac:dyDescent="0.35">
      <c r="A205" s="79">
        <v>41675</v>
      </c>
      <c r="B205">
        <v>120</v>
      </c>
    </row>
    <row r="206" spans="1:2" x14ac:dyDescent="0.35">
      <c r="A206" s="79">
        <v>41676</v>
      </c>
      <c r="B206">
        <v>120</v>
      </c>
    </row>
    <row r="207" spans="1:2" x14ac:dyDescent="0.35">
      <c r="A207" s="79">
        <v>41677</v>
      </c>
      <c r="B207">
        <v>120</v>
      </c>
    </row>
    <row r="208" spans="1:2" x14ac:dyDescent="0.35">
      <c r="A208" s="79">
        <v>41678</v>
      </c>
      <c r="B208">
        <v>120</v>
      </c>
    </row>
    <row r="209" spans="1:2" x14ac:dyDescent="0.35">
      <c r="A209" s="79">
        <v>41679</v>
      </c>
      <c r="B209">
        <v>120</v>
      </c>
    </row>
    <row r="210" spans="1:2" x14ac:dyDescent="0.35">
      <c r="A210" s="79">
        <v>41680</v>
      </c>
      <c r="B210">
        <v>120</v>
      </c>
    </row>
    <row r="211" spans="1:2" x14ac:dyDescent="0.35">
      <c r="A211" s="79">
        <v>41681</v>
      </c>
      <c r="B211">
        <v>120</v>
      </c>
    </row>
    <row r="212" spans="1:2" x14ac:dyDescent="0.35">
      <c r="A212" s="79">
        <v>41682</v>
      </c>
      <c r="B212">
        <v>120</v>
      </c>
    </row>
    <row r="213" spans="1:2" x14ac:dyDescent="0.35">
      <c r="A213" s="79">
        <v>41683</v>
      </c>
      <c r="B213">
        <v>120</v>
      </c>
    </row>
    <row r="214" spans="1:2" x14ac:dyDescent="0.35">
      <c r="A214" s="79">
        <v>41684</v>
      </c>
      <c r="B214">
        <v>120</v>
      </c>
    </row>
    <row r="215" spans="1:2" x14ac:dyDescent="0.35">
      <c r="A215" s="79">
        <v>41685</v>
      </c>
      <c r="B215">
        <v>120</v>
      </c>
    </row>
    <row r="216" spans="1:2" x14ac:dyDescent="0.35">
      <c r="A216" s="79">
        <v>41686</v>
      </c>
      <c r="B216">
        <v>120</v>
      </c>
    </row>
    <row r="217" spans="1:2" x14ac:dyDescent="0.35">
      <c r="A217" s="79">
        <v>41687</v>
      </c>
      <c r="B217">
        <v>120</v>
      </c>
    </row>
    <row r="218" spans="1:2" x14ac:dyDescent="0.35">
      <c r="A218" s="79">
        <v>41688</v>
      </c>
      <c r="B218">
        <v>120</v>
      </c>
    </row>
    <row r="219" spans="1:2" x14ac:dyDescent="0.35">
      <c r="A219" s="79">
        <v>41689</v>
      </c>
      <c r="B219">
        <v>120</v>
      </c>
    </row>
    <row r="220" spans="1:2" x14ac:dyDescent="0.35">
      <c r="A220" s="79">
        <v>41690</v>
      </c>
      <c r="B220">
        <v>120</v>
      </c>
    </row>
    <row r="221" spans="1:2" x14ac:dyDescent="0.35">
      <c r="A221" s="79">
        <v>41691</v>
      </c>
      <c r="B221">
        <v>120</v>
      </c>
    </row>
    <row r="222" spans="1:2" x14ac:dyDescent="0.35">
      <c r="A222" s="79">
        <v>41692</v>
      </c>
      <c r="B222">
        <v>120</v>
      </c>
    </row>
    <row r="223" spans="1:2" x14ac:dyDescent="0.35">
      <c r="A223" s="79">
        <v>41693</v>
      </c>
      <c r="B223">
        <v>120</v>
      </c>
    </row>
    <row r="224" spans="1:2" x14ac:dyDescent="0.35">
      <c r="A224" s="79">
        <v>41694</v>
      </c>
      <c r="B224">
        <v>120</v>
      </c>
    </row>
    <row r="225" spans="1:2" x14ac:dyDescent="0.35">
      <c r="A225" s="79">
        <v>41695</v>
      </c>
      <c r="B225">
        <v>120</v>
      </c>
    </row>
    <row r="226" spans="1:2" x14ac:dyDescent="0.35">
      <c r="A226" s="79">
        <v>41696</v>
      </c>
      <c r="B226">
        <v>120</v>
      </c>
    </row>
    <row r="227" spans="1:2" x14ac:dyDescent="0.35">
      <c r="A227" s="79">
        <v>41697</v>
      </c>
      <c r="B227">
        <v>120</v>
      </c>
    </row>
    <row r="228" spans="1:2" x14ac:dyDescent="0.35">
      <c r="A228" s="79">
        <v>41698</v>
      </c>
      <c r="B228">
        <v>120</v>
      </c>
    </row>
    <row r="229" spans="1:2" x14ac:dyDescent="0.35">
      <c r="A229" s="79">
        <v>41699</v>
      </c>
      <c r="B229">
        <v>120</v>
      </c>
    </row>
    <row r="230" spans="1:2" x14ac:dyDescent="0.35">
      <c r="A230" s="79">
        <v>41700</v>
      </c>
      <c r="B230">
        <v>120</v>
      </c>
    </row>
    <row r="231" spans="1:2" x14ac:dyDescent="0.35">
      <c r="A231" s="79">
        <v>41701</v>
      </c>
      <c r="B231">
        <v>120</v>
      </c>
    </row>
    <row r="232" spans="1:2" x14ac:dyDescent="0.35">
      <c r="A232" s="79">
        <v>41702</v>
      </c>
      <c r="B232">
        <v>120</v>
      </c>
    </row>
    <row r="233" spans="1:2" x14ac:dyDescent="0.35">
      <c r="A233" s="79">
        <v>41703</v>
      </c>
      <c r="B233">
        <v>120</v>
      </c>
    </row>
    <row r="234" spans="1:2" x14ac:dyDescent="0.35">
      <c r="A234" s="79">
        <v>41704</v>
      </c>
      <c r="B234">
        <v>120</v>
      </c>
    </row>
    <row r="235" spans="1:2" x14ac:dyDescent="0.35">
      <c r="A235" s="79">
        <v>41705</v>
      </c>
      <c r="B235">
        <v>120</v>
      </c>
    </row>
    <row r="236" spans="1:2" x14ac:dyDescent="0.35">
      <c r="A236" s="79">
        <v>41706</v>
      </c>
      <c r="B236">
        <v>120</v>
      </c>
    </row>
    <row r="237" spans="1:2" x14ac:dyDescent="0.35">
      <c r="A237" s="79">
        <v>41707</v>
      </c>
      <c r="B237">
        <v>120</v>
      </c>
    </row>
    <row r="238" spans="1:2" x14ac:dyDescent="0.35">
      <c r="A238" s="79">
        <v>41708</v>
      </c>
      <c r="B238">
        <v>120</v>
      </c>
    </row>
    <row r="239" spans="1:2" x14ac:dyDescent="0.35">
      <c r="A239" s="79">
        <v>41709</v>
      </c>
      <c r="B239">
        <v>120</v>
      </c>
    </row>
    <row r="240" spans="1:2" x14ac:dyDescent="0.35">
      <c r="A240" s="79">
        <v>41710</v>
      </c>
      <c r="B240">
        <v>120</v>
      </c>
    </row>
    <row r="241" spans="1:2" x14ac:dyDescent="0.35">
      <c r="A241" s="79">
        <v>41711</v>
      </c>
      <c r="B241">
        <v>120</v>
      </c>
    </row>
    <row r="242" spans="1:2" x14ac:dyDescent="0.35">
      <c r="A242" s="79">
        <v>41712</v>
      </c>
      <c r="B242">
        <v>120</v>
      </c>
    </row>
    <row r="243" spans="1:2" x14ac:dyDescent="0.35">
      <c r="A243" s="79">
        <v>41713</v>
      </c>
      <c r="B243">
        <v>120</v>
      </c>
    </row>
    <row r="244" spans="1:2" x14ac:dyDescent="0.35">
      <c r="A244" s="79">
        <v>41714</v>
      </c>
      <c r="B244">
        <v>120</v>
      </c>
    </row>
    <row r="245" spans="1:2" x14ac:dyDescent="0.35">
      <c r="A245" s="79">
        <v>41715</v>
      </c>
      <c r="B245">
        <v>120</v>
      </c>
    </row>
    <row r="246" spans="1:2" x14ac:dyDescent="0.35">
      <c r="A246" s="79">
        <v>41716</v>
      </c>
      <c r="B246">
        <v>120</v>
      </c>
    </row>
    <row r="247" spans="1:2" x14ac:dyDescent="0.35">
      <c r="A247" s="79">
        <v>41717</v>
      </c>
      <c r="B247">
        <v>120</v>
      </c>
    </row>
    <row r="248" spans="1:2" x14ac:dyDescent="0.35">
      <c r="A248" s="79">
        <v>41718</v>
      </c>
      <c r="B248">
        <v>120</v>
      </c>
    </row>
    <row r="249" spans="1:2" x14ac:dyDescent="0.35">
      <c r="A249" s="79">
        <v>41719</v>
      </c>
      <c r="B249">
        <v>120</v>
      </c>
    </row>
    <row r="250" spans="1:2" x14ac:dyDescent="0.35">
      <c r="A250" s="79">
        <v>41720</v>
      </c>
      <c r="B250">
        <v>120</v>
      </c>
    </row>
    <row r="251" spans="1:2" x14ac:dyDescent="0.35">
      <c r="A251" s="79">
        <v>41721</v>
      </c>
      <c r="B251">
        <v>120</v>
      </c>
    </row>
    <row r="252" spans="1:2" x14ac:dyDescent="0.35">
      <c r="A252" s="79">
        <v>41722</v>
      </c>
      <c r="B252">
        <v>120</v>
      </c>
    </row>
    <row r="253" spans="1:2" x14ac:dyDescent="0.35">
      <c r="A253" s="79">
        <v>41723</v>
      </c>
      <c r="B253">
        <v>120</v>
      </c>
    </row>
    <row r="254" spans="1:2" x14ac:dyDescent="0.35">
      <c r="A254" s="79">
        <v>41724</v>
      </c>
      <c r="B254">
        <v>120</v>
      </c>
    </row>
    <row r="255" spans="1:2" x14ac:dyDescent="0.35">
      <c r="A255" s="79">
        <v>41725</v>
      </c>
      <c r="B255">
        <v>120</v>
      </c>
    </row>
    <row r="256" spans="1:2" x14ac:dyDescent="0.35">
      <c r="A256" s="79">
        <v>41726</v>
      </c>
      <c r="B256">
        <v>120</v>
      </c>
    </row>
    <row r="257" spans="1:2" x14ac:dyDescent="0.35">
      <c r="A257" s="79">
        <v>41727</v>
      </c>
      <c r="B257">
        <v>120</v>
      </c>
    </row>
    <row r="258" spans="1:2" x14ac:dyDescent="0.35">
      <c r="A258" s="79">
        <v>41728</v>
      </c>
      <c r="B258">
        <v>120</v>
      </c>
    </row>
    <row r="259" spans="1:2" x14ac:dyDescent="0.35">
      <c r="A259" s="79">
        <v>41729</v>
      </c>
      <c r="B259">
        <v>120</v>
      </c>
    </row>
    <row r="260" spans="1:2" x14ac:dyDescent="0.35">
      <c r="A260" s="79">
        <v>41730</v>
      </c>
      <c r="B260">
        <v>120</v>
      </c>
    </row>
    <row r="261" spans="1:2" x14ac:dyDescent="0.35">
      <c r="A261" s="79">
        <v>41731</v>
      </c>
      <c r="B261">
        <v>120</v>
      </c>
    </row>
    <row r="262" spans="1:2" x14ac:dyDescent="0.35">
      <c r="A262" s="79">
        <v>41732</v>
      </c>
      <c r="B262">
        <v>120</v>
      </c>
    </row>
    <row r="263" spans="1:2" x14ac:dyDescent="0.35">
      <c r="A263" s="79">
        <v>41733</v>
      </c>
      <c r="B263">
        <v>120</v>
      </c>
    </row>
    <row r="264" spans="1:2" x14ac:dyDescent="0.35">
      <c r="A264" s="79">
        <v>41734</v>
      </c>
      <c r="B264">
        <v>120</v>
      </c>
    </row>
    <row r="265" spans="1:2" x14ac:dyDescent="0.35">
      <c r="A265" s="79">
        <v>41735</v>
      </c>
      <c r="B265">
        <v>120</v>
      </c>
    </row>
    <row r="266" spans="1:2" x14ac:dyDescent="0.35">
      <c r="A266" s="79">
        <v>41736</v>
      </c>
      <c r="B266">
        <v>120</v>
      </c>
    </row>
    <row r="267" spans="1:2" x14ac:dyDescent="0.35">
      <c r="A267" s="79">
        <v>41737</v>
      </c>
      <c r="B267">
        <v>120</v>
      </c>
    </row>
    <row r="268" spans="1:2" x14ac:dyDescent="0.35">
      <c r="A268" s="79">
        <v>41738</v>
      </c>
      <c r="B268">
        <v>120</v>
      </c>
    </row>
    <row r="269" spans="1:2" x14ac:dyDescent="0.35">
      <c r="A269" s="79">
        <v>41739</v>
      </c>
      <c r="B269">
        <v>120</v>
      </c>
    </row>
    <row r="270" spans="1:2" x14ac:dyDescent="0.35">
      <c r="A270" s="79">
        <v>41740</v>
      </c>
      <c r="B270">
        <v>120</v>
      </c>
    </row>
    <row r="271" spans="1:2" x14ac:dyDescent="0.35">
      <c r="A271" s="79">
        <v>41741</v>
      </c>
      <c r="B271">
        <v>120</v>
      </c>
    </row>
    <row r="272" spans="1:2" x14ac:dyDescent="0.35">
      <c r="A272" s="79">
        <v>41742</v>
      </c>
      <c r="B272">
        <v>120</v>
      </c>
    </row>
    <row r="273" spans="1:2" x14ac:dyDescent="0.35">
      <c r="A273" s="79">
        <v>41743</v>
      </c>
      <c r="B273">
        <v>120</v>
      </c>
    </row>
    <row r="274" spans="1:2" x14ac:dyDescent="0.35">
      <c r="A274" s="79">
        <v>41744</v>
      </c>
      <c r="B274">
        <v>120</v>
      </c>
    </row>
    <row r="275" spans="1:2" x14ac:dyDescent="0.35">
      <c r="A275" s="79">
        <v>41745</v>
      </c>
      <c r="B275">
        <v>120</v>
      </c>
    </row>
    <row r="276" spans="1:2" x14ac:dyDescent="0.35">
      <c r="A276" s="79">
        <v>41746</v>
      </c>
      <c r="B276">
        <v>120</v>
      </c>
    </row>
    <row r="277" spans="1:2" x14ac:dyDescent="0.35">
      <c r="A277" s="79">
        <v>41747</v>
      </c>
      <c r="B277">
        <v>120</v>
      </c>
    </row>
    <row r="278" spans="1:2" x14ac:dyDescent="0.35">
      <c r="A278" s="79">
        <v>41748</v>
      </c>
      <c r="B278">
        <v>120</v>
      </c>
    </row>
    <row r="279" spans="1:2" x14ac:dyDescent="0.35">
      <c r="A279" s="79">
        <v>41749</v>
      </c>
      <c r="B279">
        <v>120</v>
      </c>
    </row>
    <row r="280" spans="1:2" x14ac:dyDescent="0.35">
      <c r="A280" s="79">
        <v>41750</v>
      </c>
      <c r="B280">
        <v>120</v>
      </c>
    </row>
    <row r="281" spans="1:2" x14ac:dyDescent="0.35">
      <c r="A281" s="79">
        <v>41751</v>
      </c>
      <c r="B281">
        <v>120</v>
      </c>
    </row>
    <row r="282" spans="1:2" x14ac:dyDescent="0.35">
      <c r="A282" s="79">
        <v>41752</v>
      </c>
      <c r="B282">
        <v>120</v>
      </c>
    </row>
    <row r="283" spans="1:2" x14ac:dyDescent="0.35">
      <c r="A283" s="79">
        <v>41753</v>
      </c>
      <c r="B283">
        <v>120</v>
      </c>
    </row>
    <row r="284" spans="1:2" x14ac:dyDescent="0.35">
      <c r="A284" s="79">
        <v>41754</v>
      </c>
      <c r="B284">
        <v>120</v>
      </c>
    </row>
    <row r="285" spans="1:2" x14ac:dyDescent="0.35">
      <c r="A285" s="79">
        <v>41755</v>
      </c>
      <c r="B285">
        <v>120</v>
      </c>
    </row>
    <row r="286" spans="1:2" x14ac:dyDescent="0.35">
      <c r="A286" s="79">
        <v>41756</v>
      </c>
      <c r="B286">
        <v>120</v>
      </c>
    </row>
    <row r="287" spans="1:2" x14ac:dyDescent="0.35">
      <c r="A287" s="79">
        <v>41757</v>
      </c>
      <c r="B287">
        <v>120</v>
      </c>
    </row>
    <row r="288" spans="1:2" x14ac:dyDescent="0.35">
      <c r="A288" s="79">
        <v>41758</v>
      </c>
      <c r="B288">
        <v>120</v>
      </c>
    </row>
    <row r="289" spans="1:2" x14ac:dyDescent="0.35">
      <c r="A289" s="79">
        <v>41759</v>
      </c>
      <c r="B289">
        <v>120</v>
      </c>
    </row>
    <row r="290" spans="1:2" x14ac:dyDescent="0.35">
      <c r="A290" s="79">
        <v>41760</v>
      </c>
      <c r="B290">
        <v>120</v>
      </c>
    </row>
    <row r="291" spans="1:2" x14ac:dyDescent="0.35">
      <c r="A291" s="79">
        <v>41761</v>
      </c>
      <c r="B291">
        <v>120</v>
      </c>
    </row>
    <row r="292" spans="1:2" x14ac:dyDescent="0.35">
      <c r="A292" s="79">
        <v>41762</v>
      </c>
      <c r="B292">
        <v>120</v>
      </c>
    </row>
    <row r="293" spans="1:2" x14ac:dyDescent="0.35">
      <c r="A293" s="79">
        <v>41763</v>
      </c>
      <c r="B293">
        <v>120</v>
      </c>
    </row>
    <row r="294" spans="1:2" x14ac:dyDescent="0.35">
      <c r="A294" s="79">
        <v>41764</v>
      </c>
      <c r="B294">
        <v>120</v>
      </c>
    </row>
    <row r="295" spans="1:2" x14ac:dyDescent="0.35">
      <c r="A295" s="79">
        <v>41765</v>
      </c>
      <c r="B295">
        <v>120</v>
      </c>
    </row>
    <row r="296" spans="1:2" x14ac:dyDescent="0.35">
      <c r="A296" s="79">
        <v>41766</v>
      </c>
      <c r="B296">
        <v>120</v>
      </c>
    </row>
    <row r="297" spans="1:2" x14ac:dyDescent="0.35">
      <c r="A297" s="79">
        <v>41767</v>
      </c>
      <c r="B297">
        <v>120</v>
      </c>
    </row>
    <row r="298" spans="1:2" x14ac:dyDescent="0.35">
      <c r="A298" s="79">
        <v>41768</v>
      </c>
      <c r="B298">
        <v>120</v>
      </c>
    </row>
    <row r="299" spans="1:2" x14ac:dyDescent="0.35">
      <c r="A299" s="79">
        <v>41769</v>
      </c>
      <c r="B299">
        <v>120</v>
      </c>
    </row>
    <row r="300" spans="1:2" x14ac:dyDescent="0.35">
      <c r="A300" s="79">
        <v>41770</v>
      </c>
      <c r="B300">
        <v>120</v>
      </c>
    </row>
    <row r="301" spans="1:2" x14ac:dyDescent="0.35">
      <c r="A301" s="79">
        <v>41771</v>
      </c>
      <c r="B301">
        <v>120</v>
      </c>
    </row>
    <row r="302" spans="1:2" x14ac:dyDescent="0.35">
      <c r="A302" s="79">
        <v>41772</v>
      </c>
    </row>
    <row r="303" spans="1:2" x14ac:dyDescent="0.35">
      <c r="A303" s="79">
        <f>A302+1</f>
        <v>41773</v>
      </c>
    </row>
  </sheetData>
  <mergeCells count="3">
    <mergeCell ref="J1:O1"/>
    <mergeCell ref="J2:O2"/>
    <mergeCell ref="T1:A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E23E6322821E449A673C9A86F432BE" ma:contentTypeVersion="16" ma:contentTypeDescription="Create a new document." ma:contentTypeScope="" ma:versionID="4c5552f942f55e7e9bd4f163354e0cf7">
  <xsd:schema xmlns:xsd="http://www.w3.org/2001/XMLSchema" xmlns:xs="http://www.w3.org/2001/XMLSchema" xmlns:p="http://schemas.microsoft.com/office/2006/metadata/properties" xmlns:ns2="6af20af3-9181-4c55-9981-a952a198fa62" xmlns:ns3="55259767-133b-4aab-882b-cfea4d48444a" targetNamespace="http://schemas.microsoft.com/office/2006/metadata/properties" ma:root="true" ma:fieldsID="c37d9f745da8208e28f8c7ed7ed2b1ed" ns2:_="" ns3:_="">
    <xsd:import namespace="6af20af3-9181-4c55-9981-a952a198fa62"/>
    <xsd:import namespace="55259767-133b-4aab-882b-cfea4d4844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20af3-9181-4c55-9981-a952a198f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38e92e-d0b3-4990-b211-ad0da2d268d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5259767-133b-4aab-882b-cfea4d4844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d186f2-ca82-4a25-a0d4-17377f9fb565}" ma:internalName="TaxCatchAll" ma:showField="CatchAllData" ma:web="55259767-133b-4aab-882b-cfea4d4844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5259767-133b-4aab-882b-cfea4d48444a" xsi:nil="true"/>
    <lcf76f155ced4ddcb4097134ff3c332f xmlns="6af20af3-9181-4c55-9981-a952a198fa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C783A7-2AEB-4AF7-863E-A632D82DF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20af3-9181-4c55-9981-a952a198fa62"/>
    <ds:schemaRef ds:uri="55259767-133b-4aab-882b-cfea4d4844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3F1583-3A01-46B7-9911-60F7D336D0B6}">
  <ds:schemaRefs>
    <ds:schemaRef ds:uri="55259767-133b-4aab-882b-cfea4d48444a"/>
    <ds:schemaRef ds:uri="http://purl.org/dc/terms/"/>
    <ds:schemaRef ds:uri="http://purl.org/dc/dcmitype/"/>
    <ds:schemaRef ds:uri="http://purl.org/dc/elements/1.1/"/>
    <ds:schemaRef ds:uri="http://schemas.microsoft.com/office/2006/documentManagement/types"/>
    <ds:schemaRef ds:uri="http://schemas.microsoft.com/office/2006/metadata/properties"/>
    <ds:schemaRef ds:uri="6af20af3-9181-4c55-9981-a952a198fa62"/>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E29B651-4AA4-4E3E-9C63-DF3D2E09FB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118.15</vt:lpstr>
      <vt:lpstr>dropdowns</vt:lpstr>
      <vt:lpstr>ANSWERS</vt:lpstr>
      <vt:lpstr>GLAS</vt:lpstr>
      <vt:lpstr>GOALS</vt:lpstr>
      <vt:lpstr>LOCATIONS</vt:lpstr>
      <vt:lpstr>'118.15'!Print_Area</vt:lpstr>
      <vt:lpstr>RISK</vt:lpstr>
      <vt:lpstr>SCHOOL</vt:lpstr>
      <vt:lpstr>SCHOOLS</vt:lpstr>
      <vt:lpstr>TESTS</vt:lpstr>
      <vt:lpstr>TYPE</vt:lpstr>
    </vt:vector>
  </TitlesOfParts>
  <Company>Wisconsin Indianhead Technical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localuser</dc:creator>
  <cp:lastModifiedBy>McRaith, Tim</cp:lastModifiedBy>
  <cp:lastPrinted>2022-06-04T14:32:16Z</cp:lastPrinted>
  <dcterms:created xsi:type="dcterms:W3CDTF">2012-07-29T22:44:11Z</dcterms:created>
  <dcterms:modified xsi:type="dcterms:W3CDTF">2022-06-14T20:01:59Z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0x010100D6E23E6322821E449A673C9A86F432BE</vt:lpwstr>
  </property>
  <property fmtid="{D5CDD505-2E9C-101B-9397-08002B2CF9AE}" pid="5" name="MediaServiceImageTags">
    <vt:lpwstr/>
  </property>
</Properties>
</file>